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5570" windowHeight="11100" tabRatio="794" firstSheet="11" activeTab="11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первоначально" sheetId="13" state="hidden" r:id="rId4"/>
    <sheet name="январь" sheetId="18" state="hidden" r:id="rId5"/>
    <sheet name="февраль" sheetId="19" state="hidden" r:id="rId6"/>
    <sheet name="март" sheetId="20" state="hidden" r:id="rId7"/>
    <sheet name="апрель" sheetId="21" state="hidden" r:id="rId8"/>
    <sheet name="май" sheetId="22" state="hidden" r:id="rId9"/>
    <sheet name="июнь" sheetId="23" state="hidden" r:id="rId10"/>
    <sheet name="июль" sheetId="24" state="hidden" r:id="rId11"/>
    <sheet name="финансирование" sheetId="25" r:id="rId12"/>
    <sheet name="Показатели" sheetId="14" r:id="rId13"/>
    <sheet name="Национальные проекты" sheetId="17" r:id="rId14"/>
  </sheets>
  <definedNames>
    <definedName name="_xlnm._FilterDatabase" localSheetId="7" hidden="1">апрель!$D$3:$D$143</definedName>
    <definedName name="_xlnm._FilterDatabase" localSheetId="2" hidden="1">'Выполнение работ'!$A$3:$O$70</definedName>
    <definedName name="_xlnm._FilterDatabase" localSheetId="10" hidden="1">июль!$D$3:$D$143</definedName>
    <definedName name="_xlnm._FilterDatabase" localSheetId="9" hidden="1">июнь!$D$3:$D$143</definedName>
    <definedName name="_xlnm._FilterDatabase" localSheetId="8" hidden="1">май!$D$3:$D$143</definedName>
    <definedName name="_xlnm._FilterDatabase" localSheetId="6" hidden="1">март!$D$3:$D$143</definedName>
    <definedName name="_xlnm._FilterDatabase" localSheetId="3" hidden="1">первоначально!$D$3:$D$135</definedName>
    <definedName name="_xlnm._FilterDatabase" localSheetId="5" hidden="1">февраль!$D$3:$D$143</definedName>
    <definedName name="_xlnm._FilterDatabase" localSheetId="11" hidden="1">финансирование!$D$3:$D$143</definedName>
    <definedName name="_xlnm._FilterDatabase" localSheetId="4" hidden="1">январь!$D$3:$D$135</definedName>
    <definedName name="BossProviderVariable?_82e37b92_8454_493a_a09e_e1f9ab66b426" hidden="1">"25_01_2006"</definedName>
    <definedName name="_xlnm.Print_Titles" localSheetId="7">апрель!$8:$11</definedName>
    <definedName name="_xlnm.Print_Titles" localSheetId="2">'Выполнение работ'!$3:$3</definedName>
    <definedName name="_xlnm.Print_Titles" localSheetId="10">июль!$8:$11</definedName>
    <definedName name="_xlnm.Print_Titles" localSheetId="9">июнь!$8:$11</definedName>
    <definedName name="_xlnm.Print_Titles" localSheetId="8">май!$8:$11</definedName>
    <definedName name="_xlnm.Print_Titles" localSheetId="6">март!$8:$11</definedName>
    <definedName name="_xlnm.Print_Titles" localSheetId="3">первоначально!$8:$11</definedName>
    <definedName name="_xlnm.Print_Titles" localSheetId="5">февраль!$8:$11</definedName>
    <definedName name="_xlnm.Print_Titles" localSheetId="11">финансирование!$8:$11</definedName>
    <definedName name="_xlnm.Print_Titles" localSheetId="4">январь!$8:$11</definedName>
    <definedName name="_xlnm.Print_Area" localSheetId="7">апрель!$A$1:$BB$118</definedName>
    <definedName name="_xlnm.Print_Area" localSheetId="2">'Выполнение работ'!$A$1:$Q$81</definedName>
    <definedName name="_xlnm.Print_Area" localSheetId="10">июль!$A$1:$BB$118</definedName>
    <definedName name="_xlnm.Print_Area" localSheetId="9">июнь!$A$1:$BB$118</definedName>
    <definedName name="_xlnm.Print_Area" localSheetId="8">май!$A$1:$BB$118</definedName>
    <definedName name="_xlnm.Print_Area" localSheetId="6">март!$A$1:$BB$118</definedName>
    <definedName name="_xlnm.Print_Area" localSheetId="3">первоначально!$A$1:$BB$110</definedName>
    <definedName name="_xlnm.Print_Area" localSheetId="5">февраль!$A$1:$BB$118</definedName>
    <definedName name="_xlnm.Print_Area" localSheetId="11">финансирование!$A$1:$BB$118</definedName>
    <definedName name="_xlnm.Print_Area" localSheetId="4">январь!$A$1:$BB$110</definedName>
  </definedNames>
  <calcPr calcId="162913" iterate="1"/>
</workbook>
</file>

<file path=xl/calcChain.xml><?xml version="1.0" encoding="utf-8"?>
<calcChain xmlns="http://schemas.openxmlformats.org/spreadsheetml/2006/main">
  <c r="L12" i="14" l="1"/>
  <c r="E12" i="14"/>
  <c r="F12" i="14" s="1"/>
  <c r="D12" i="14"/>
  <c r="L11" i="14"/>
  <c r="I11" i="14"/>
  <c r="E11" i="14"/>
  <c r="F11" i="14" s="1"/>
  <c r="D11" i="14"/>
  <c r="L10" i="14"/>
  <c r="I10" i="14"/>
  <c r="E10" i="14"/>
  <c r="F10" i="14" s="1"/>
  <c r="D10" i="14"/>
  <c r="L9" i="14"/>
  <c r="H9" i="14"/>
  <c r="E9" i="14" s="1"/>
  <c r="F9" i="14" s="1"/>
  <c r="D9" i="14"/>
  <c r="L8" i="14"/>
  <c r="I8" i="14"/>
  <c r="F8" i="14"/>
  <c r="I9" i="14" l="1"/>
  <c r="F63" i="25" l="1"/>
  <c r="E58" i="25"/>
  <c r="E41" i="25"/>
  <c r="E36" i="25"/>
  <c r="E34" i="25"/>
  <c r="G108" i="25"/>
  <c r="G107" i="25"/>
  <c r="G106" i="25"/>
  <c r="F105" i="25"/>
  <c r="E105" i="25"/>
  <c r="G105" i="25" s="1"/>
  <c r="F103" i="25"/>
  <c r="F100" i="25" s="1"/>
  <c r="E103" i="25"/>
  <c r="E100" i="25" s="1"/>
  <c r="G102" i="25"/>
  <c r="G101" i="25"/>
  <c r="F98" i="25"/>
  <c r="F95" i="25" s="1"/>
  <c r="G97" i="25"/>
  <c r="G96" i="25"/>
  <c r="G92" i="25"/>
  <c r="G91" i="25"/>
  <c r="F90" i="25"/>
  <c r="F87" i="25"/>
  <c r="G87" i="25" s="1"/>
  <c r="F82" i="25"/>
  <c r="E82" i="25"/>
  <c r="E79" i="25" s="1"/>
  <c r="G81" i="25"/>
  <c r="G80" i="25"/>
  <c r="F79" i="25"/>
  <c r="G78" i="25"/>
  <c r="G77" i="25"/>
  <c r="G76" i="25"/>
  <c r="F75" i="25"/>
  <c r="E75" i="25"/>
  <c r="G74" i="25"/>
  <c r="G73" i="25"/>
  <c r="G72" i="25"/>
  <c r="F71" i="25"/>
  <c r="E71" i="25"/>
  <c r="G69" i="25"/>
  <c r="E69" i="25"/>
  <c r="E98" i="25" s="1"/>
  <c r="E95" i="25" s="1"/>
  <c r="G68" i="25"/>
  <c r="G67" i="25"/>
  <c r="F66" i="25"/>
  <c r="G66" i="25" s="1"/>
  <c r="E66" i="25"/>
  <c r="E63" i="25"/>
  <c r="G63" i="25" s="1"/>
  <c r="G62" i="25"/>
  <c r="G61" i="25"/>
  <c r="F60" i="25"/>
  <c r="G58" i="25"/>
  <c r="G57" i="25"/>
  <c r="G56" i="25"/>
  <c r="F55" i="25"/>
  <c r="E55" i="25"/>
  <c r="G55" i="25" s="1"/>
  <c r="F52" i="25"/>
  <c r="F30" i="25" s="1"/>
  <c r="G51" i="25"/>
  <c r="F51" i="25"/>
  <c r="E51" i="25"/>
  <c r="E87" i="25" s="1"/>
  <c r="E29" i="25" s="1"/>
  <c r="E14" i="25" s="1"/>
  <c r="F50" i="25"/>
  <c r="F86" i="25" s="1"/>
  <c r="E50" i="25"/>
  <c r="E86" i="25" s="1"/>
  <c r="G46" i="25"/>
  <c r="G45" i="25"/>
  <c r="G44" i="25"/>
  <c r="G43" i="25"/>
  <c r="E43" i="25"/>
  <c r="G40" i="25"/>
  <c r="G39" i="25"/>
  <c r="F38" i="25"/>
  <c r="G35" i="25"/>
  <c r="G34" i="25"/>
  <c r="F33" i="25"/>
  <c r="G95" i="25" l="1"/>
  <c r="G100" i="25"/>
  <c r="E52" i="25"/>
  <c r="E88" i="25" s="1"/>
  <c r="G71" i="25"/>
  <c r="G75" i="25"/>
  <c r="G82" i="25"/>
  <c r="E38" i="25"/>
  <c r="G41" i="25"/>
  <c r="E33" i="25"/>
  <c r="G36" i="25"/>
  <c r="G33" i="25"/>
  <c r="G38" i="25"/>
  <c r="F29" i="25"/>
  <c r="E85" i="25"/>
  <c r="E28" i="25"/>
  <c r="E13" i="25" s="1"/>
  <c r="F28" i="25"/>
  <c r="G86" i="25"/>
  <c r="F15" i="25"/>
  <c r="G79" i="25"/>
  <c r="E93" i="25"/>
  <c r="E60" i="25"/>
  <c r="G60" i="25" s="1"/>
  <c r="F88" i="25"/>
  <c r="G88" i="25" s="1"/>
  <c r="G98" i="25"/>
  <c r="G103" i="25"/>
  <c r="F49" i="25"/>
  <c r="G50" i="25"/>
  <c r="F55" i="24"/>
  <c r="F71" i="24"/>
  <c r="E69" i="24"/>
  <c r="E82" i="24" s="1"/>
  <c r="E79" i="24" s="1"/>
  <c r="G108" i="24"/>
  <c r="G107" i="24"/>
  <c r="G106" i="24"/>
  <c r="F105" i="24"/>
  <c r="E105" i="24"/>
  <c r="F103" i="24"/>
  <c r="E103" i="24"/>
  <c r="E100" i="24" s="1"/>
  <c r="G102" i="24"/>
  <c r="G101" i="24"/>
  <c r="F100" i="24"/>
  <c r="F98" i="24"/>
  <c r="E98" i="24"/>
  <c r="E95" i="24" s="1"/>
  <c r="G97" i="24"/>
  <c r="G96" i="24"/>
  <c r="F95" i="24"/>
  <c r="E93" i="24"/>
  <c r="E90" i="24" s="1"/>
  <c r="G92" i="24"/>
  <c r="G91" i="24"/>
  <c r="F90" i="24"/>
  <c r="F82" i="24"/>
  <c r="F79" i="24" s="1"/>
  <c r="G81" i="24"/>
  <c r="G80" i="24"/>
  <c r="G78" i="24"/>
  <c r="G77" i="24"/>
  <c r="G76" i="24"/>
  <c r="F75" i="24"/>
  <c r="E75" i="24"/>
  <c r="G74" i="24"/>
  <c r="G73" i="24"/>
  <c r="G72" i="24"/>
  <c r="E71" i="24"/>
  <c r="G68" i="24"/>
  <c r="G67" i="24"/>
  <c r="F66" i="24"/>
  <c r="E63" i="24"/>
  <c r="G63" i="24" s="1"/>
  <c r="G62" i="24"/>
  <c r="G61" i="24"/>
  <c r="F60" i="24"/>
  <c r="E60" i="24"/>
  <c r="G58" i="24"/>
  <c r="E58" i="24"/>
  <c r="G57" i="24"/>
  <c r="G56" i="24"/>
  <c r="E55" i="24"/>
  <c r="F52" i="24"/>
  <c r="F88" i="24" s="1"/>
  <c r="E52" i="24"/>
  <c r="E88" i="24" s="1"/>
  <c r="F51" i="24"/>
  <c r="F87" i="24" s="1"/>
  <c r="E51" i="24"/>
  <c r="E87" i="24" s="1"/>
  <c r="E29" i="24" s="1"/>
  <c r="E14" i="24" s="1"/>
  <c r="F50" i="24"/>
  <c r="F86" i="24" s="1"/>
  <c r="E50" i="24"/>
  <c r="E86" i="24" s="1"/>
  <c r="G46" i="24"/>
  <c r="G45" i="24"/>
  <c r="G44" i="24"/>
  <c r="E43" i="24"/>
  <c r="G43" i="24" s="1"/>
  <c r="G41" i="24"/>
  <c r="G40" i="24"/>
  <c r="G39" i="24"/>
  <c r="F38" i="24"/>
  <c r="E38" i="24"/>
  <c r="G38" i="24" s="1"/>
  <c r="G36" i="24"/>
  <c r="G35" i="24"/>
  <c r="G34" i="24"/>
  <c r="F33" i="24"/>
  <c r="E33" i="24"/>
  <c r="F30" i="24"/>
  <c r="F15" i="24" s="1"/>
  <c r="G105" i="24" l="1"/>
  <c r="G93" i="24"/>
  <c r="G75" i="24"/>
  <c r="G60" i="24"/>
  <c r="G71" i="24"/>
  <c r="G52" i="25"/>
  <c r="E66" i="24"/>
  <c r="G69" i="24"/>
  <c r="G103" i="24"/>
  <c r="G55" i="24"/>
  <c r="E49" i="25"/>
  <c r="F85" i="25"/>
  <c r="G85" i="25" s="1"/>
  <c r="G49" i="25"/>
  <c r="G29" i="25"/>
  <c r="F14" i="25"/>
  <c r="G14" i="25" s="1"/>
  <c r="F13" i="25"/>
  <c r="G28" i="25"/>
  <c r="F27" i="25"/>
  <c r="E90" i="25"/>
  <c r="G90" i="25" s="1"/>
  <c r="G93" i="25"/>
  <c r="E30" i="25"/>
  <c r="G33" i="24"/>
  <c r="G82" i="24"/>
  <c r="G66" i="24"/>
  <c r="G98" i="24"/>
  <c r="E30" i="24"/>
  <c r="G30" i="24" s="1"/>
  <c r="G52" i="24"/>
  <c r="G88" i="24"/>
  <c r="E85" i="24"/>
  <c r="E28" i="24"/>
  <c r="F85" i="24"/>
  <c r="F28" i="24"/>
  <c r="G86" i="24"/>
  <c r="G90" i="24"/>
  <c r="G95" i="24"/>
  <c r="G87" i="24"/>
  <c r="F29" i="24"/>
  <c r="G79" i="24"/>
  <c r="G100" i="24"/>
  <c r="E49" i="24"/>
  <c r="G51" i="24"/>
  <c r="F49" i="24"/>
  <c r="G50" i="24"/>
  <c r="E69" i="23"/>
  <c r="E98" i="23"/>
  <c r="E95" i="23" s="1"/>
  <c r="E58" i="23"/>
  <c r="E63" i="23"/>
  <c r="G108" i="23"/>
  <c r="G107" i="23"/>
  <c r="G106" i="23"/>
  <c r="F105" i="23"/>
  <c r="E105" i="23"/>
  <c r="F103" i="23"/>
  <c r="F100" i="23" s="1"/>
  <c r="E103" i="23"/>
  <c r="E100" i="23" s="1"/>
  <c r="G102" i="23"/>
  <c r="G101" i="23"/>
  <c r="F98" i="23"/>
  <c r="F95" i="23" s="1"/>
  <c r="G97" i="23"/>
  <c r="G96" i="23"/>
  <c r="G92" i="23"/>
  <c r="G91" i="23"/>
  <c r="F82" i="23"/>
  <c r="F79" i="23" s="1"/>
  <c r="E82" i="23"/>
  <c r="E79" i="23" s="1"/>
  <c r="G81" i="23"/>
  <c r="G80" i="23"/>
  <c r="G78" i="23"/>
  <c r="G77" i="23"/>
  <c r="G76" i="23"/>
  <c r="F75" i="23"/>
  <c r="E75" i="23"/>
  <c r="G74" i="23"/>
  <c r="G73" i="23"/>
  <c r="G72" i="23"/>
  <c r="F71" i="23"/>
  <c r="G71" i="23" s="1"/>
  <c r="E71" i="23"/>
  <c r="G68" i="23"/>
  <c r="G67" i="23"/>
  <c r="F66" i="23"/>
  <c r="F63" i="23"/>
  <c r="F60" i="23" s="1"/>
  <c r="G62" i="23"/>
  <c r="G61" i="23"/>
  <c r="G57" i="23"/>
  <c r="G56" i="23"/>
  <c r="F55" i="23"/>
  <c r="F52" i="23"/>
  <c r="E52" i="23"/>
  <c r="E88" i="23" s="1"/>
  <c r="F51" i="23"/>
  <c r="G51" i="23" s="1"/>
  <c r="E51" i="23"/>
  <c r="E87" i="23" s="1"/>
  <c r="E29" i="23" s="1"/>
  <c r="E14" i="23" s="1"/>
  <c r="F50" i="23"/>
  <c r="F86" i="23" s="1"/>
  <c r="E50" i="23"/>
  <c r="E49" i="23" s="1"/>
  <c r="G46" i="23"/>
  <c r="G45" i="23"/>
  <c r="G44" i="23"/>
  <c r="E43" i="23"/>
  <c r="G43" i="23" s="1"/>
  <c r="G41" i="23"/>
  <c r="G40" i="23"/>
  <c r="G39" i="23"/>
  <c r="F38" i="23"/>
  <c r="G38" i="23" s="1"/>
  <c r="E38" i="23"/>
  <c r="G36" i="23"/>
  <c r="G35" i="23"/>
  <c r="G34" i="23"/>
  <c r="F33" i="23"/>
  <c r="E33" i="23"/>
  <c r="G33" i="23" l="1"/>
  <c r="F93" i="23"/>
  <c r="F90" i="23" s="1"/>
  <c r="G105" i="23"/>
  <c r="E15" i="25"/>
  <c r="G30" i="25"/>
  <c r="E27" i="25"/>
  <c r="G27" i="25" s="1"/>
  <c r="G13" i="25"/>
  <c r="F12" i="25"/>
  <c r="G85" i="24"/>
  <c r="E15" i="24"/>
  <c r="G15" i="24" s="1"/>
  <c r="G49" i="24"/>
  <c r="F14" i="24"/>
  <c r="G14" i="24" s="1"/>
  <c r="G29" i="24"/>
  <c r="G28" i="24"/>
  <c r="F27" i="24"/>
  <c r="F13" i="24"/>
  <c r="E13" i="24"/>
  <c r="E27" i="24"/>
  <c r="G75" i="23"/>
  <c r="E66" i="23"/>
  <c r="G66" i="23" s="1"/>
  <c r="G69" i="23"/>
  <c r="E60" i="23"/>
  <c r="G63" i="23"/>
  <c r="E93" i="23"/>
  <c r="E90" i="23" s="1"/>
  <c r="G60" i="23"/>
  <c r="E55" i="23"/>
  <c r="G55" i="23" s="1"/>
  <c r="G58" i="23"/>
  <c r="G50" i="23"/>
  <c r="F49" i="23"/>
  <c r="G49" i="23" s="1"/>
  <c r="G79" i="23"/>
  <c r="G90" i="23"/>
  <c r="G95" i="23"/>
  <c r="G100" i="23"/>
  <c r="F28" i="23"/>
  <c r="F88" i="23"/>
  <c r="G88" i="23" s="1"/>
  <c r="G52" i="23"/>
  <c r="G82" i="23"/>
  <c r="E86" i="23"/>
  <c r="G86" i="23" s="1"/>
  <c r="F87" i="23"/>
  <c r="G98" i="23"/>
  <c r="G103" i="23"/>
  <c r="F30" i="23"/>
  <c r="E82" i="22"/>
  <c r="G108" i="22"/>
  <c r="G107" i="22"/>
  <c r="G106" i="22"/>
  <c r="F105" i="22"/>
  <c r="E105" i="22"/>
  <c r="G105" i="22" s="1"/>
  <c r="F103" i="22"/>
  <c r="F100" i="22" s="1"/>
  <c r="E103" i="22"/>
  <c r="G102" i="22"/>
  <c r="G101" i="22"/>
  <c r="E100" i="22"/>
  <c r="F98" i="22"/>
  <c r="F95" i="22" s="1"/>
  <c r="E98" i="22"/>
  <c r="E95" i="22" s="1"/>
  <c r="G97" i="22"/>
  <c r="G96" i="22"/>
  <c r="G92" i="22"/>
  <c r="G91" i="22"/>
  <c r="F82" i="22"/>
  <c r="F79" i="22" s="1"/>
  <c r="E79" i="22"/>
  <c r="G81" i="22"/>
  <c r="G80" i="22"/>
  <c r="G78" i="22"/>
  <c r="G77" i="22"/>
  <c r="G76" i="22"/>
  <c r="F75" i="22"/>
  <c r="G75" i="22" s="1"/>
  <c r="E75" i="22"/>
  <c r="G74" i="22"/>
  <c r="G73" i="22"/>
  <c r="G72" i="22"/>
  <c r="F71" i="22"/>
  <c r="E71" i="22"/>
  <c r="G71" i="22" s="1"/>
  <c r="G69" i="22"/>
  <c r="G68" i="22"/>
  <c r="G67" i="22"/>
  <c r="F66" i="22"/>
  <c r="E66" i="22"/>
  <c r="G66" i="22" s="1"/>
  <c r="F63" i="22"/>
  <c r="G63" i="22" s="1"/>
  <c r="E63" i="22"/>
  <c r="E93" i="22" s="1"/>
  <c r="E90" i="22" s="1"/>
  <c r="G62" i="22"/>
  <c r="G61" i="22"/>
  <c r="E60" i="22"/>
  <c r="G58" i="22"/>
  <c r="G57" i="22"/>
  <c r="G56" i="22"/>
  <c r="F55" i="22"/>
  <c r="E55" i="22"/>
  <c r="F52" i="22"/>
  <c r="F30" i="22" s="1"/>
  <c r="E52" i="22"/>
  <c r="E88" i="22" s="1"/>
  <c r="F51" i="22"/>
  <c r="F87" i="22" s="1"/>
  <c r="E51" i="22"/>
  <c r="E87" i="22" s="1"/>
  <c r="E29" i="22" s="1"/>
  <c r="E14" i="22" s="1"/>
  <c r="F50" i="22"/>
  <c r="G50" i="22" s="1"/>
  <c r="E50" i="22"/>
  <c r="E86" i="22" s="1"/>
  <c r="G46" i="22"/>
  <c r="G45" i="22"/>
  <c r="G44" i="22"/>
  <c r="E43" i="22"/>
  <c r="G43" i="22" s="1"/>
  <c r="G41" i="22"/>
  <c r="G40" i="22"/>
  <c r="G39" i="22"/>
  <c r="F38" i="22"/>
  <c r="E38" i="22"/>
  <c r="G36" i="22"/>
  <c r="G35" i="22"/>
  <c r="G34" i="22"/>
  <c r="F33" i="22"/>
  <c r="G33" i="22" s="1"/>
  <c r="E33" i="22"/>
  <c r="G51" i="22" l="1"/>
  <c r="E30" i="22"/>
  <c r="E15" i="22" s="1"/>
  <c r="G100" i="22"/>
  <c r="G38" i="22"/>
  <c r="E49" i="22"/>
  <c r="E30" i="23"/>
  <c r="E15" i="23" s="1"/>
  <c r="E12" i="25"/>
  <c r="G12" i="25" s="1"/>
  <c r="G15" i="25"/>
  <c r="E12" i="24"/>
  <c r="G27" i="24"/>
  <c r="F12" i="24"/>
  <c r="G12" i="24" s="1"/>
  <c r="G13" i="24"/>
  <c r="G93" i="23"/>
  <c r="F15" i="23"/>
  <c r="G15" i="23" s="1"/>
  <c r="G30" i="23"/>
  <c r="E28" i="23"/>
  <c r="G28" i="23" s="1"/>
  <c r="E85" i="23"/>
  <c r="F27" i="23"/>
  <c r="F13" i="23"/>
  <c r="G87" i="23"/>
  <c r="F29" i="23"/>
  <c r="F85" i="23"/>
  <c r="G85" i="23" s="1"/>
  <c r="G95" i="22"/>
  <c r="G79" i="22"/>
  <c r="G55" i="22"/>
  <c r="F15" i="22"/>
  <c r="G15" i="22" s="1"/>
  <c r="G30" i="22"/>
  <c r="G87" i="22"/>
  <c r="F29" i="22"/>
  <c r="E85" i="22"/>
  <c r="E28" i="22"/>
  <c r="F88" i="22"/>
  <c r="G88" i="22" s="1"/>
  <c r="F93" i="22"/>
  <c r="G52" i="22"/>
  <c r="F60" i="22"/>
  <c r="G60" i="22" s="1"/>
  <c r="G82" i="22"/>
  <c r="G98" i="22"/>
  <c r="G103" i="22"/>
  <c r="F86" i="22"/>
  <c r="F49" i="22"/>
  <c r="G49" i="22" s="1"/>
  <c r="G108" i="21"/>
  <c r="G107" i="21"/>
  <c r="G106" i="21"/>
  <c r="F105" i="21"/>
  <c r="E105" i="21"/>
  <c r="F103" i="21"/>
  <c r="E103" i="21"/>
  <c r="E100" i="21" s="1"/>
  <c r="G102" i="21"/>
  <c r="G101" i="21"/>
  <c r="F100" i="21"/>
  <c r="F98" i="21"/>
  <c r="E98" i="21"/>
  <c r="E95" i="21" s="1"/>
  <c r="G97" i="21"/>
  <c r="G96" i="21"/>
  <c r="F95" i="21"/>
  <c r="G92" i="21"/>
  <c r="G91" i="21"/>
  <c r="F82" i="21"/>
  <c r="F79" i="21" s="1"/>
  <c r="E82" i="21"/>
  <c r="E79" i="21" s="1"/>
  <c r="G81" i="21"/>
  <c r="G80" i="21"/>
  <c r="G78" i="21"/>
  <c r="G77" i="21"/>
  <c r="G76" i="21"/>
  <c r="G75" i="21"/>
  <c r="F75" i="21"/>
  <c r="E75" i="21"/>
  <c r="G74" i="21"/>
  <c r="E71" i="21"/>
  <c r="G71" i="21" s="1"/>
  <c r="G73" i="21"/>
  <c r="G72" i="21"/>
  <c r="F71" i="21"/>
  <c r="G69" i="21"/>
  <c r="G68" i="21"/>
  <c r="G67" i="21"/>
  <c r="F66" i="21"/>
  <c r="E66" i="21"/>
  <c r="G66" i="21" s="1"/>
  <c r="F63" i="21"/>
  <c r="F93" i="21" s="1"/>
  <c r="E63" i="21"/>
  <c r="E60" i="21" s="1"/>
  <c r="G62" i="21"/>
  <c r="G61" i="21"/>
  <c r="G58" i="21"/>
  <c r="G57" i="21"/>
  <c r="G56" i="21"/>
  <c r="F55" i="21"/>
  <c r="E55" i="21"/>
  <c r="F52" i="21"/>
  <c r="F88" i="21" s="1"/>
  <c r="E52" i="21"/>
  <c r="E88" i="21" s="1"/>
  <c r="F51" i="21"/>
  <c r="F87" i="21" s="1"/>
  <c r="E51" i="21"/>
  <c r="E87" i="21" s="1"/>
  <c r="E29" i="21" s="1"/>
  <c r="E14" i="21" s="1"/>
  <c r="F50" i="21"/>
  <c r="F86" i="21" s="1"/>
  <c r="E50" i="21"/>
  <c r="E86" i="21" s="1"/>
  <c r="G46" i="21"/>
  <c r="G45" i="21"/>
  <c r="G44" i="21"/>
  <c r="E43" i="21"/>
  <c r="G43" i="21" s="1"/>
  <c r="G41" i="21"/>
  <c r="G40" i="21"/>
  <c r="G39" i="21"/>
  <c r="F38" i="21"/>
  <c r="E38" i="21"/>
  <c r="G36" i="21"/>
  <c r="G35" i="21"/>
  <c r="G34" i="21"/>
  <c r="F33" i="21"/>
  <c r="E33" i="21"/>
  <c r="G38" i="21" l="1"/>
  <c r="E93" i="21"/>
  <c r="E90" i="21" s="1"/>
  <c r="G105" i="21"/>
  <c r="G29" i="23"/>
  <c r="F14" i="23"/>
  <c r="G14" i="23" s="1"/>
  <c r="E13" i="23"/>
  <c r="E12" i="23" s="1"/>
  <c r="E27" i="23"/>
  <c r="G27" i="23" s="1"/>
  <c r="F90" i="22"/>
  <c r="G90" i="22" s="1"/>
  <c r="G93" i="22"/>
  <c r="G29" i="22"/>
  <c r="F14" i="22"/>
  <c r="G14" i="22" s="1"/>
  <c r="G86" i="22"/>
  <c r="F85" i="22"/>
  <c r="G85" i="22" s="1"/>
  <c r="F28" i="22"/>
  <c r="E27" i="22"/>
  <c r="E13" i="22"/>
  <c r="E12" i="22" s="1"/>
  <c r="G33" i="21"/>
  <c r="G51" i="21"/>
  <c r="G63" i="21"/>
  <c r="G55" i="21"/>
  <c r="E49" i="21"/>
  <c r="F30" i="21"/>
  <c r="F15" i="21" s="1"/>
  <c r="E85" i="21"/>
  <c r="E28" i="21"/>
  <c r="F90" i="21"/>
  <c r="G90" i="21" s="1"/>
  <c r="G93" i="21"/>
  <c r="G86" i="21"/>
  <c r="F85" i="21"/>
  <c r="F28" i="21"/>
  <c r="G88" i="21"/>
  <c r="G79" i="21"/>
  <c r="G95" i="21"/>
  <c r="G87" i="21"/>
  <c r="F29" i="21"/>
  <c r="G100" i="21"/>
  <c r="F49" i="21"/>
  <c r="G50" i="21"/>
  <c r="G52" i="21"/>
  <c r="F60" i="21"/>
  <c r="G60" i="21" s="1"/>
  <c r="G82" i="21"/>
  <c r="G98" i="21"/>
  <c r="G103" i="21"/>
  <c r="E30" i="21" l="1"/>
  <c r="G13" i="23"/>
  <c r="F12" i="23"/>
  <c r="G12" i="23" s="1"/>
  <c r="F27" i="22"/>
  <c r="G27" i="22" s="1"/>
  <c r="F13" i="22"/>
  <c r="G28" i="22"/>
  <c r="G49" i="21"/>
  <c r="F13" i="21"/>
  <c r="G28" i="21"/>
  <c r="F27" i="21"/>
  <c r="G29" i="21"/>
  <c r="F14" i="21"/>
  <c r="G14" i="21" s="1"/>
  <c r="G85" i="21"/>
  <c r="E27" i="21"/>
  <c r="E13" i="21"/>
  <c r="E15" i="21" l="1"/>
  <c r="G15" i="21" s="1"/>
  <c r="G30" i="21"/>
  <c r="G13" i="22"/>
  <c r="F12" i="22"/>
  <c r="G12" i="22" s="1"/>
  <c r="G13" i="21"/>
  <c r="F12" i="21"/>
  <c r="G27" i="21"/>
  <c r="G108" i="20"/>
  <c r="G107" i="20"/>
  <c r="G106" i="20"/>
  <c r="F105" i="20"/>
  <c r="E105" i="20"/>
  <c r="G105" i="20" s="1"/>
  <c r="F103" i="20"/>
  <c r="F100" i="20" s="1"/>
  <c r="G102" i="20"/>
  <c r="G101" i="20"/>
  <c r="F98" i="20"/>
  <c r="F95" i="20" s="1"/>
  <c r="E98" i="20"/>
  <c r="G97" i="20"/>
  <c r="G96" i="20"/>
  <c r="E95" i="20"/>
  <c r="G92" i="20"/>
  <c r="G91" i="20"/>
  <c r="F82" i="20"/>
  <c r="F79" i="20" s="1"/>
  <c r="G81" i="20"/>
  <c r="G80" i="20"/>
  <c r="G78" i="20"/>
  <c r="G77" i="20"/>
  <c r="G76" i="20"/>
  <c r="F75" i="20"/>
  <c r="G75" i="20" s="1"/>
  <c r="E75" i="20"/>
  <c r="E74" i="20"/>
  <c r="E103" i="20" s="1"/>
  <c r="E100" i="20" s="1"/>
  <c r="G73" i="20"/>
  <c r="G72" i="20"/>
  <c r="F71" i="20"/>
  <c r="G69" i="20"/>
  <c r="G68" i="20"/>
  <c r="G67" i="20"/>
  <c r="F66" i="20"/>
  <c r="E66" i="20"/>
  <c r="F63" i="20"/>
  <c r="G63" i="20" s="1"/>
  <c r="E63" i="20"/>
  <c r="E93" i="20" s="1"/>
  <c r="E90" i="20" s="1"/>
  <c r="G62" i="20"/>
  <c r="G61" i="20"/>
  <c r="F60" i="20"/>
  <c r="G58" i="20"/>
  <c r="G57" i="20"/>
  <c r="G56" i="20"/>
  <c r="F55" i="20"/>
  <c r="G55" i="20" s="1"/>
  <c r="E55" i="20"/>
  <c r="F52" i="20"/>
  <c r="F88" i="20" s="1"/>
  <c r="E52" i="20"/>
  <c r="E88" i="20" s="1"/>
  <c r="E30" i="20" s="1"/>
  <c r="E15" i="20" s="1"/>
  <c r="F51" i="20"/>
  <c r="F87" i="20" s="1"/>
  <c r="E51" i="20"/>
  <c r="E87" i="20" s="1"/>
  <c r="E29" i="20" s="1"/>
  <c r="E14" i="20" s="1"/>
  <c r="F50" i="20"/>
  <c r="F86" i="20" s="1"/>
  <c r="F28" i="20" s="1"/>
  <c r="F13" i="20" s="1"/>
  <c r="E50" i="20"/>
  <c r="E86" i="20" s="1"/>
  <c r="G46" i="20"/>
  <c r="G45" i="20"/>
  <c r="G44" i="20"/>
  <c r="E43" i="20"/>
  <c r="G43" i="20" s="1"/>
  <c r="G41" i="20"/>
  <c r="G40" i="20"/>
  <c r="G39" i="20"/>
  <c r="F38" i="20"/>
  <c r="E38" i="20"/>
  <c r="G36" i="20"/>
  <c r="G35" i="20"/>
  <c r="G34" i="20"/>
  <c r="F33" i="20"/>
  <c r="E33" i="20"/>
  <c r="G50" i="20" l="1"/>
  <c r="G66" i="20"/>
  <c r="F93" i="20"/>
  <c r="F90" i="20" s="1"/>
  <c r="G100" i="20"/>
  <c r="G33" i="20"/>
  <c r="G38" i="20"/>
  <c r="G95" i="20"/>
  <c r="E82" i="20"/>
  <c r="E12" i="21"/>
  <c r="G12" i="21" s="1"/>
  <c r="F30" i="20"/>
  <c r="F15" i="20" s="1"/>
  <c r="F49" i="20"/>
  <c r="G90" i="20"/>
  <c r="E28" i="20"/>
  <c r="G28" i="20" s="1"/>
  <c r="E85" i="20"/>
  <c r="F29" i="20"/>
  <c r="G87" i="20"/>
  <c r="G86" i="20"/>
  <c r="G88" i="20"/>
  <c r="G52" i="20"/>
  <c r="E49" i="20"/>
  <c r="G49" i="20" s="1"/>
  <c r="G51" i="20"/>
  <c r="E71" i="20"/>
  <c r="G71" i="20" s="1"/>
  <c r="G93" i="20"/>
  <c r="G98" i="20"/>
  <c r="G103" i="20"/>
  <c r="E60" i="20"/>
  <c r="G60" i="20" s="1"/>
  <c r="G74" i="20"/>
  <c r="E79" i="20"/>
  <c r="G79" i="20" s="1"/>
  <c r="F85" i="20"/>
  <c r="F30" i="19"/>
  <c r="F15" i="19" s="1"/>
  <c r="F52" i="19"/>
  <c r="F63" i="19"/>
  <c r="F105" i="19"/>
  <c r="G107" i="19"/>
  <c r="G106" i="19"/>
  <c r="E105" i="19"/>
  <c r="F27" i="20" l="1"/>
  <c r="G15" i="20"/>
  <c r="G82" i="20"/>
  <c r="E13" i="20"/>
  <c r="E27" i="20"/>
  <c r="G85" i="20"/>
  <c r="F14" i="20"/>
  <c r="G29" i="20"/>
  <c r="G30" i="20"/>
  <c r="G105" i="19"/>
  <c r="G108" i="19"/>
  <c r="G27" i="20" l="1"/>
  <c r="G14" i="20"/>
  <c r="F12" i="20"/>
  <c r="E12" i="20"/>
  <c r="G13" i="20"/>
  <c r="F82" i="19"/>
  <c r="E75" i="19"/>
  <c r="G77" i="19"/>
  <c r="G76" i="19"/>
  <c r="F75" i="19"/>
  <c r="E74" i="19"/>
  <c r="E103" i="19" s="1"/>
  <c r="G12" i="20" l="1"/>
  <c r="E82" i="19"/>
  <c r="G75" i="19"/>
  <c r="G78" i="19"/>
  <c r="G41" i="19"/>
  <c r="F103" i="19"/>
  <c r="G103" i="19" s="1"/>
  <c r="G102" i="19"/>
  <c r="G101" i="19"/>
  <c r="E100" i="19"/>
  <c r="F98" i="19"/>
  <c r="E98" i="19"/>
  <c r="G97" i="19"/>
  <c r="G96" i="19"/>
  <c r="F95" i="19"/>
  <c r="E95" i="19"/>
  <c r="G92" i="19"/>
  <c r="G91" i="19"/>
  <c r="G82" i="19"/>
  <c r="G81" i="19"/>
  <c r="G80" i="19"/>
  <c r="F79" i="19"/>
  <c r="E79" i="19"/>
  <c r="G74" i="19"/>
  <c r="G73" i="19"/>
  <c r="G72" i="19"/>
  <c r="F71" i="19"/>
  <c r="E71" i="19"/>
  <c r="G69" i="19"/>
  <c r="G68" i="19"/>
  <c r="G67" i="19"/>
  <c r="F66" i="19"/>
  <c r="E66" i="19"/>
  <c r="F93" i="19"/>
  <c r="E63" i="19"/>
  <c r="E93" i="19" s="1"/>
  <c r="E90" i="19" s="1"/>
  <c r="G62" i="19"/>
  <c r="G61" i="19"/>
  <c r="F60" i="19"/>
  <c r="E60" i="19"/>
  <c r="G58" i="19"/>
  <c r="G57" i="19"/>
  <c r="G56" i="19"/>
  <c r="F55" i="19"/>
  <c r="E55" i="19"/>
  <c r="F88" i="19"/>
  <c r="E52" i="19"/>
  <c r="E88" i="19" s="1"/>
  <c r="F51" i="19"/>
  <c r="E51" i="19"/>
  <c r="E87" i="19" s="1"/>
  <c r="E29" i="19" s="1"/>
  <c r="E14" i="19" s="1"/>
  <c r="F50" i="19"/>
  <c r="E50" i="19"/>
  <c r="E86" i="19" s="1"/>
  <c r="G46" i="19"/>
  <c r="G45" i="19"/>
  <c r="G44" i="19"/>
  <c r="E43" i="19"/>
  <c r="G43" i="19" s="1"/>
  <c r="G40" i="19"/>
  <c r="G39" i="19"/>
  <c r="F38" i="19"/>
  <c r="E38" i="19"/>
  <c r="G36" i="19"/>
  <c r="G35" i="19"/>
  <c r="G34" i="19"/>
  <c r="F33" i="19"/>
  <c r="E33" i="19"/>
  <c r="G33" i="19" l="1"/>
  <c r="G60" i="19"/>
  <c r="G63" i="19"/>
  <c r="G38" i="19"/>
  <c r="G50" i="19"/>
  <c r="G95" i="19"/>
  <c r="G98" i="19"/>
  <c r="G55" i="19"/>
  <c r="G66" i="19"/>
  <c r="G79" i="19"/>
  <c r="G51" i="19"/>
  <c r="F87" i="19"/>
  <c r="G87" i="19" s="1"/>
  <c r="E49" i="19"/>
  <c r="F100" i="19"/>
  <c r="G100" i="19" s="1"/>
  <c r="G71" i="19"/>
  <c r="F86" i="19"/>
  <c r="G86" i="19" s="1"/>
  <c r="F49" i="19"/>
  <c r="G49" i="19" s="1"/>
  <c r="E30" i="19"/>
  <c r="E15" i="19" s="1"/>
  <c r="F90" i="19"/>
  <c r="G90" i="19" s="1"/>
  <c r="G93" i="19"/>
  <c r="G88" i="19"/>
  <c r="E85" i="19"/>
  <c r="E28" i="19"/>
  <c r="G52" i="19"/>
  <c r="F99" i="18"/>
  <c r="G99" i="18" s="1"/>
  <c r="G98" i="18"/>
  <c r="G97" i="18"/>
  <c r="G94" i="18"/>
  <c r="G93" i="18"/>
  <c r="G92" i="18"/>
  <c r="G88" i="18"/>
  <c r="G87" i="18"/>
  <c r="F96" i="18"/>
  <c r="G96" i="18" s="1"/>
  <c r="F94" i="18"/>
  <c r="F91" i="18" s="1"/>
  <c r="G91" i="18" s="1"/>
  <c r="F83" i="18"/>
  <c r="F29" i="18" s="1"/>
  <c r="F14" i="18" s="1"/>
  <c r="F50" i="18"/>
  <c r="F82" i="18" s="1"/>
  <c r="G77" i="18"/>
  <c r="G76" i="18"/>
  <c r="G74" i="18"/>
  <c r="G73" i="18"/>
  <c r="G72" i="18"/>
  <c r="F78" i="18"/>
  <c r="F66" i="18"/>
  <c r="F71" i="18"/>
  <c r="G69" i="18"/>
  <c r="G68" i="18"/>
  <c r="G67" i="18"/>
  <c r="G62" i="18"/>
  <c r="G61" i="18"/>
  <c r="G58" i="18"/>
  <c r="F63" i="18"/>
  <c r="F55" i="18"/>
  <c r="F51" i="18"/>
  <c r="E33" i="18"/>
  <c r="F52" i="18"/>
  <c r="G52" i="18" s="1"/>
  <c r="G34" i="18"/>
  <c r="G35" i="18"/>
  <c r="G36" i="18"/>
  <c r="F38" i="18"/>
  <c r="G38" i="18" s="1"/>
  <c r="E96" i="18"/>
  <c r="E94" i="18"/>
  <c r="E91" i="18" s="1"/>
  <c r="E78" i="18"/>
  <c r="E75" i="18" s="1"/>
  <c r="E71" i="18"/>
  <c r="E66" i="18"/>
  <c r="E63" i="18"/>
  <c r="E60" i="18" s="1"/>
  <c r="G57" i="18"/>
  <c r="G56" i="18"/>
  <c r="E55" i="18"/>
  <c r="E52" i="18"/>
  <c r="E84" i="18" s="1"/>
  <c r="E51" i="18"/>
  <c r="G51" i="18" s="1"/>
  <c r="E50" i="18"/>
  <c r="E82" i="18" s="1"/>
  <c r="G46" i="18"/>
  <c r="G45" i="18"/>
  <c r="G44" i="18"/>
  <c r="E43" i="18"/>
  <c r="G43" i="18" s="1"/>
  <c r="G41" i="18"/>
  <c r="G40" i="18"/>
  <c r="G39" i="18"/>
  <c r="E38" i="18"/>
  <c r="F33" i="18"/>
  <c r="G82" i="18" l="1"/>
  <c r="F28" i="18"/>
  <c r="F13" i="18" s="1"/>
  <c r="G71" i="18"/>
  <c r="F49" i="18"/>
  <c r="F84" i="18"/>
  <c r="G83" i="18"/>
  <c r="G63" i="18"/>
  <c r="G66" i="18"/>
  <c r="F89" i="18"/>
  <c r="G55" i="18"/>
  <c r="F29" i="19"/>
  <c r="F14" i="19" s="1"/>
  <c r="F85" i="19"/>
  <c r="G85" i="19" s="1"/>
  <c r="F28" i="19"/>
  <c r="G28" i="19"/>
  <c r="E27" i="19"/>
  <c r="E13" i="19"/>
  <c r="E12" i="19" s="1"/>
  <c r="G29" i="19"/>
  <c r="G14" i="19"/>
  <c r="G30" i="19"/>
  <c r="G15" i="19"/>
  <c r="F81" i="18"/>
  <c r="E81" i="18"/>
  <c r="G33" i="18"/>
  <c r="G78" i="18"/>
  <c r="F75" i="18"/>
  <c r="G75" i="18" s="1"/>
  <c r="E89" i="18"/>
  <c r="E86" i="18" s="1"/>
  <c r="F60" i="18"/>
  <c r="G60" i="18" s="1"/>
  <c r="E49" i="18"/>
  <c r="G49" i="18" s="1"/>
  <c r="G50" i="18"/>
  <c r="E28" i="18"/>
  <c r="E83" i="18"/>
  <c r="E29" i="18" s="1"/>
  <c r="G81" i="18" l="1"/>
  <c r="F27" i="19"/>
  <c r="F13" i="19"/>
  <c r="F12" i="19" s="1"/>
  <c r="G12" i="19" s="1"/>
  <c r="F86" i="18"/>
  <c r="G86" i="18" s="1"/>
  <c r="G89" i="18"/>
  <c r="F30" i="18"/>
  <c r="F15" i="18" s="1"/>
  <c r="F12" i="18" s="1"/>
  <c r="G84" i="18"/>
  <c r="G27" i="19"/>
  <c r="E30" i="18"/>
  <c r="E27" i="18" s="1"/>
  <c r="G28" i="18"/>
  <c r="E13" i="18"/>
  <c r="G13" i="18" s="1"/>
  <c r="G29" i="18"/>
  <c r="E14" i="18"/>
  <c r="G14" i="18" s="1"/>
  <c r="F12" i="13"/>
  <c r="F27" i="13"/>
  <c r="G13" i="19" l="1"/>
  <c r="F27" i="18"/>
  <c r="G27" i="18" s="1"/>
  <c r="G30" i="18"/>
  <c r="E15" i="18"/>
  <c r="G15" i="18" s="1"/>
  <c r="E12" i="18"/>
  <c r="G12" i="18" s="1"/>
  <c r="E96" i="13"/>
  <c r="G96" i="13" s="1"/>
  <c r="E89" i="13"/>
  <c r="E86" i="13" s="1"/>
  <c r="G86" i="13" s="1"/>
  <c r="E94" i="13"/>
  <c r="E91" i="13" s="1"/>
  <c r="G91" i="13" s="1"/>
  <c r="E83" i="13"/>
  <c r="E29" i="13" s="1"/>
  <c r="E84" i="13"/>
  <c r="E30" i="13" s="1"/>
  <c r="G77" i="13"/>
  <c r="G76" i="13"/>
  <c r="F78" i="13"/>
  <c r="F75" i="13" s="1"/>
  <c r="E78" i="13"/>
  <c r="E75" i="13" s="1"/>
  <c r="G74" i="13"/>
  <c r="G73" i="13"/>
  <c r="G72" i="13"/>
  <c r="E71" i="13"/>
  <c r="G71" i="13" s="1"/>
  <c r="G69" i="13"/>
  <c r="G68" i="13"/>
  <c r="G67" i="13"/>
  <c r="E66" i="13"/>
  <c r="G66" i="13" s="1"/>
  <c r="E63" i="13"/>
  <c r="G63" i="13"/>
  <c r="G62" i="13"/>
  <c r="G61" i="13"/>
  <c r="E60" i="13"/>
  <c r="G60" i="13" s="1"/>
  <c r="G58" i="13"/>
  <c r="G57" i="13"/>
  <c r="G56" i="13"/>
  <c r="E55" i="13"/>
  <c r="G55" i="13" s="1"/>
  <c r="E51" i="13"/>
  <c r="E52" i="13"/>
  <c r="G52" i="13" s="1"/>
  <c r="E50" i="13"/>
  <c r="G50" i="13" s="1"/>
  <c r="G46" i="13"/>
  <c r="G45" i="13"/>
  <c r="G44" i="13"/>
  <c r="G41" i="13"/>
  <c r="G40" i="13"/>
  <c r="G39" i="13"/>
  <c r="E43" i="13"/>
  <c r="G43" i="13" s="1"/>
  <c r="E38" i="13"/>
  <c r="G38" i="13" s="1"/>
  <c r="G36" i="13"/>
  <c r="G35" i="13"/>
  <c r="G34" i="13"/>
  <c r="F33" i="13"/>
  <c r="E33" i="13"/>
  <c r="G75" i="13" l="1"/>
  <c r="E49" i="13"/>
  <c r="G49" i="13" s="1"/>
  <c r="G78" i="13"/>
  <c r="G30" i="13"/>
  <c r="E15" i="13"/>
  <c r="G15" i="13" s="1"/>
  <c r="G29" i="13"/>
  <c r="E14" i="13"/>
  <c r="G14" i="13" s="1"/>
  <c r="E82" i="13"/>
  <c r="G51" i="13"/>
  <c r="G33" i="13"/>
  <c r="L24" i="17"/>
  <c r="G24" i="17"/>
  <c r="L23" i="17"/>
  <c r="G23" i="17"/>
  <c r="F21" i="17"/>
  <c r="E21" i="17"/>
  <c r="F11" i="17"/>
  <c r="E11" i="17"/>
  <c r="F12" i="17"/>
  <c r="E12" i="17"/>
  <c r="F13" i="17"/>
  <c r="E13" i="17"/>
  <c r="F14" i="17"/>
  <c r="E14" i="17"/>
  <c r="E28" i="13" l="1"/>
  <c r="E81" i="13"/>
  <c r="G81" i="13" s="1"/>
  <c r="G21" i="17"/>
  <c r="L29" i="17"/>
  <c r="G29" i="17"/>
  <c r="L28" i="17"/>
  <c r="G28" i="17"/>
  <c r="E26" i="17"/>
  <c r="L20" i="17"/>
  <c r="G20" i="17"/>
  <c r="L19" i="17"/>
  <c r="L18" i="17"/>
  <c r="L17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E13" i="13" l="1"/>
  <c r="E27" i="13"/>
  <c r="G27" i="13" s="1"/>
  <c r="G28" i="13"/>
  <c r="F26" i="17"/>
  <c r="G26" i="17" s="1"/>
  <c r="C5" i="8"/>
  <c r="C11" i="8"/>
  <c r="D11" i="8" s="1"/>
  <c r="G14" i="17"/>
  <c r="F16" i="17"/>
  <c r="G18" i="17"/>
  <c r="G17" i="17"/>
  <c r="G19" i="17"/>
  <c r="F10" i="17"/>
  <c r="G12" i="17"/>
  <c r="G13" i="17"/>
  <c r="E16" i="17"/>
  <c r="C14" i="8"/>
  <c r="D14" i="8" s="1"/>
  <c r="C19" i="8"/>
  <c r="D19" i="8" s="1"/>
  <c r="D5" i="8"/>
  <c r="E12" i="13" l="1"/>
  <c r="G12" i="13" s="1"/>
  <c r="G13" i="13"/>
  <c r="E10" i="17"/>
  <c r="G10" i="17" s="1"/>
  <c r="G16" i="17"/>
  <c r="G11" i="17"/>
  <c r="C24" i="8"/>
  <c r="D24" i="8"/>
</calcChain>
</file>

<file path=xl/sharedStrings.xml><?xml version="1.0" encoding="utf-8"?>
<sst xmlns="http://schemas.openxmlformats.org/spreadsheetml/2006/main" count="4476" uniqueCount="357">
  <si>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</si>
  <si>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</si>
  <si>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</si>
  <si>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</si>
  <si>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</si>
  <si>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</si>
  <si>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</si>
  <si>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</si>
  <si>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</si>
  <si>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</si>
  <si>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</si>
  <si>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</si>
  <si>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</si>
  <si>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</si>
  <si>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</si>
  <si>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</si>
  <si>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</si>
  <si>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</si>
  <si>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</si>
  <si>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</si>
  <si>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</si>
  <si>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</si>
  <si>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</si>
  <si>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</si>
  <si>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</si>
  <si>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</si>
  <si>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</si>
  <si>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</si>
  <si>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</si>
  <si>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</si>
  <si>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</si>
  <si>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</si>
  <si>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</si>
  <si>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</si>
  <si>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</si>
  <si>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</si>
  <si>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</si>
  <si>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</si>
  <si>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</si>
  <si>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</si>
  <si>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</si>
  <si>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</si>
  <si>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</si>
  <si>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</si>
  <si>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</si>
  <si>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</si>
  <si>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</si>
  <si>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</si>
  <si>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</si>
  <si>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</si>
  <si>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</si>
  <si>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</si>
  <si>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</si>
  <si>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</si>
  <si>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</si>
  <si>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</si>
  <si>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</si>
  <si>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</si>
  <si>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</si>
  <si>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</si>
  <si>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</si>
  <si>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</si>
  <si>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</si>
  <si>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</si>
  <si>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</si>
  <si>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</si>
  <si>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</si>
  <si>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</si>
  <si>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</si>
  <si>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</si>
  <si>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</si>
  <si>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</si>
  <si>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</si>
  <si>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</si>
  <si>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</si>
  <si>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</si>
  <si>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</si>
  <si>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</si>
  <si>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</si>
  <si>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</si>
  <si>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</si>
  <si>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</si>
  <si>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</si>
  <si>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</si>
  <si>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</si>
  <si>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</si>
  <si>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</si>
  <si>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</si>
  <si>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</si>
  <si>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</si>
  <si>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</si>
  <si>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</si>
  <si>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</si>
  <si>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</si>
  <si>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</si>
  <si>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</si>
  <si>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</si>
  <si>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</si>
  <si>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</si>
  <si>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</si>
  <si>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</si>
  <si>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</si>
  <si>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</si>
  <si>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</si>
  <si>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</si>
  <si>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</si>
  <si>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</si>
  <si>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</si>
  <si>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</si>
  <si>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</si>
  <si>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</si>
  <si>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</si>
  <si>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</si>
  <si>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</si>
  <si>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</si>
  <si>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</si>
  <si>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</si>
  <si>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</si>
  <si>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</si>
  <si>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</si>
  <si>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</si>
  <si>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</si>
  <si>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</si>
  <si>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</si>
  <si>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</si>
  <si>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</si>
  <si>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</si>
  <si>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</si>
  <si>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</si>
  <si>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</si>
  <si>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</si>
  <si>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</si>
  <si>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</si>
  <si>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</si>
  <si>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</si>
  <si>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</si>
  <si>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</si>
  <si>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</si>
  <si>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</si>
  <si>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</si>
  <si>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</si>
  <si>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</si>
  <si>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</si>
  <si>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</si>
  <si>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</si>
  <si>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</si>
  <si>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</si>
  <si>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</si>
  <si>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</si>
  <si>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</si>
  <si>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</si>
  <si>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</si>
  <si>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</si>
  <si>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</si>
  <si>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</si>
  <si>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</si>
  <si>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</si>
  <si>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</si>
  <si>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</si>
  <si>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</si>
  <si>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</si>
  <si>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</si>
  <si>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</si>
  <si>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</si>
  <si>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</si>
  <si>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</si>
  <si>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</si>
  <si>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</si>
  <si>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</si>
  <si>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</si>
  <si>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</si>
  <si>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</si>
  <si>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</si>
  <si>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</si>
  <si>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</si>
  <si>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</si>
  <si>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</si>
  <si>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</si>
  <si>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</si>
  <si>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</si>
  <si>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</si>
  <si>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</si>
  <si>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</si>
  <si>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</si>
  <si>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</si>
  <si>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</si>
  <si>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</si>
  <si>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</si>
  <si>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</si>
  <si>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</si>
  <si>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</si>
  <si>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</si>
  <si>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</si>
  <si>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</si>
  <si>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</si>
  <si>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</si>
  <si>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</si>
  <si>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</si>
  <si>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</si>
  <si>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</si>
  <si>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</si>
  <si>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</si>
  <si>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</si>
  <si>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</si>
  <si>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</si>
  <si>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</si>
  <si>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</si>
  <si>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</si>
  <si>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</si>
  <si>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</si>
  <si>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</si>
  <si>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</si>
  <si>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</si>
  <si>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</si>
  <si>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</si>
  <si>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</si>
  <si>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</si>
  <si>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</si>
  <si>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</si>
  <si>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</si>
  <si>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</si>
  <si>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</si>
  <si>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</si>
  <si>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</si>
  <si>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</si>
  <si>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</si>
  <si>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</si>
  <si>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</si>
  <si>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</si>
  <si>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</si>
  <si>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</si>
  <si>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</si>
  <si>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</si>
  <si>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</si>
  <si>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</si>
  <si>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</si>
  <si>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</si>
  <si>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</si>
  <si>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</si>
  <si>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</si>
  <si>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</si>
  <si>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</si>
  <si>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</si>
  <si>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</si>
  <si>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</si>
  <si>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</si>
  <si>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</si>
  <si>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</si>
  <si>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</si>
  <si>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</si>
  <si>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</si>
  <si>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</si>
  <si>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</si>
  <si>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</si>
  <si>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</si>
  <si>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</si>
  <si>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</si>
  <si>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</si>
  <si>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</si>
  <si>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</si>
  <si>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 т.д.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</si>
  <si>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</si>
  <si>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</si>
  <si>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</si>
  <si>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</si>
  <si>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</si>
  <si>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</si>
  <si>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</si>
  <si>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</si>
  <si>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</si>
  <si>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Исполнитель: ФИО, должность, тел.: 8 (3466) _____________________________________</t>
  </si>
  <si>
    <t>(Ф.И.О. подпись)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</si>
  <si>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</si>
  <si>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</si>
  <si>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</si>
  <si>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</si>
  <si>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</si>
  <si>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</si>
  <si>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</si>
  <si>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</si>
  <si>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</si>
  <si>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</si>
  <si>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</si>
  <si>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</si>
  <si>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</si>
  <si>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</si>
  <si>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</si>
  <si>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</si>
  <si>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</si>
  <si>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</si>
  <si>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</si>
  <si>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</si>
  <si>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</si>
  <si>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</si>
  <si>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</si>
  <si>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</si>
  <si>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</si>
  <si>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</si>
  <si>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</si>
  <si>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</si>
  <si>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</si>
  <si>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</si>
  <si>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</si>
  <si>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</si>
  <si>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</si>
  <si>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 xml:space="preserve">Муниципальный проект "_________________" 
</t>
  </si>
  <si>
    <t>Информация о финансировании в _____ году  (тыс. рублей)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</si>
  <si>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</si>
  <si>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</si>
  <si>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</si>
  <si>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</si>
  <si>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 xml:space="preserve">Исполнитель:                                         __________________________ (Ф.И.О. подпись)
</t>
  </si>
  <si>
    <t>Таблица 3</t>
  </si>
  <si>
    <t xml:space="preserve">                                                                                        Распределение финансовых ресурсов</t>
  </si>
  <si>
    <t>Приложение 4 к постановлению администрации района</t>
  </si>
  <si>
    <t>I квартал</t>
  </si>
  <si>
    <t>II квартал</t>
  </si>
  <si>
    <t>III квартал</t>
  </si>
  <si>
    <t>IV квартал</t>
  </si>
  <si>
    <t>Руководитель  структурного подразделения администрации района (муниципального учреждения района)__________________________ (Ф.И.О. подпись)</t>
  </si>
  <si>
    <t>Руководитель структурного подзразделения администрации района(муниципальго учреждения района)______________________</t>
  </si>
  <si>
    <t>Начальник отдела  проектной деятельности упраления экономики  администрации района___________________ (Ф.И.О. подпись)</t>
  </si>
  <si>
    <r>
      <t xml:space="preserve">по муниципальной программе </t>
    </r>
    <r>
      <rPr>
        <b/>
        <u/>
        <sz val="10"/>
        <rFont val="Times New Roman"/>
        <family val="1"/>
        <charset val="204"/>
      </rPr>
      <t>«Повышение эффективности управле-ния Нижневартовским районом»</t>
    </r>
  </si>
  <si>
    <t>реализации  муниципальной программы «Повышение эффективности управле-ния Нижневартовским районом» от 18.11.2020 № 1760</t>
  </si>
  <si>
    <t>График (сетевой график)</t>
  </si>
  <si>
    <t>Подпрограмма 1.Обеспечение деятельности органов местного самоуправления Нижневартовского района</t>
  </si>
  <si>
    <t>Обеспечение выполнения полномочий администрации Нижневартовского района</t>
  </si>
  <si>
    <t>Обеспечение выполнения полномочий Думы Нижневартовского района</t>
  </si>
  <si>
    <t xml:space="preserve"> Расходы на обеспечение деятельности муниципального автономного учреждения Нижневартовского района  «Многофункциональный центр предоставления государственных и муниципальных услуг»</t>
  </si>
  <si>
    <t>план на  2021 год *</t>
  </si>
  <si>
    <t>Подпрограмма 2. Осуществление материально-технического обеспечения деятельности органов местного самоуправления</t>
  </si>
  <si>
    <t>Материально-техническое и организационное обеспечение служебной деятельности органов местного самоуправления</t>
  </si>
  <si>
    <t>Подпрограмма 3. Поддержка средств массовой информации</t>
  </si>
  <si>
    <t>3.2.</t>
  </si>
  <si>
    <t>Итого по подпрограмме 3</t>
  </si>
  <si>
    <t xml:space="preserve">Соисполнитель 1 (муниципальное казенное учреждение «Учреждение по материально-техническому обеспечению деятельности органов местного самоуправления»)
</t>
  </si>
  <si>
    <t xml:space="preserve">Соисполнитель 2 (муниципальное казенное учреждение «Редакция районной газеты «Новости Приобья»)
</t>
  </si>
  <si>
    <t xml:space="preserve">Соисполнитель 3 (муниципальное бюджетное учреждение «Телевидение Нижневартовского района»)
</t>
  </si>
  <si>
    <t xml:space="preserve">Ответственный исполнитель (управление учета и тчетности администрации района )
</t>
  </si>
  <si>
    <t>Обеспечение выполнения полномочий и функций органов местного самоуправления Нижневартовского района, в процентах</t>
  </si>
  <si>
    <t>Количество заключенных контрактов (договоров) на предоставление услуг и работ на организацию хозяйственного обеспечения деятельности, содержание материально-технической базы органов местного самоуправления, шт.</t>
  </si>
  <si>
    <t>Количество печатных страниц, шт.</t>
  </si>
  <si>
    <t>Объем тиража, печат. лист</t>
  </si>
  <si>
    <t>Уровень удовлетворенности населения качеством выполняемых работ по обеспечению жителей района информационным обслуживанием</t>
  </si>
  <si>
    <t>Значение показателя на 2021 год</t>
  </si>
  <si>
    <t>Целевые показатели муниципальной программы «Повышение эффективности управле-ния Нижневартовским районом»</t>
  </si>
  <si>
    <t>3.3.</t>
  </si>
  <si>
    <t>Субсидии муниципальному унитарному полиграфическому предприятию Издательство «Приобье» на приобретение основных средств</t>
  </si>
  <si>
    <t>Организация выпуска периодического печатного издания – газеты «Новости Приобья</t>
  </si>
  <si>
    <t>Организация функционирования телевещания</t>
  </si>
  <si>
    <t>муниципальное казенное учреждение «Редакция районной газеты «Новости Приобья»</t>
  </si>
  <si>
    <t>муниципальное бюджетное учреждение «Телевидение Нижневартовского района»</t>
  </si>
  <si>
    <t>управление общественных связей и информационной политики администрации района</t>
  </si>
  <si>
    <t>муниципальное казенное учреждение «Учреждение по материально-техническому обеспечению деятельности органов местного самоуправления»</t>
  </si>
  <si>
    <t>управление учета и отчетности администрации района</t>
  </si>
  <si>
    <t xml:space="preserve">Соисполнитель 4 (управление общественных связей и информационной политики администрации района)
</t>
  </si>
  <si>
    <t xml:space="preserve">Ответственный исполнитель (управление учета и отчетности администрации района 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</si>
</sst>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3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69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55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60" xfId="0" applyNumberFormat="1" applyFont="1" applyFill="1" applyBorder="1" applyAlignment="1" applyProtection="1">
      <alignment horizontal="center" vertical="center" wrapText="1"/>
    </xf>
    <xf numFmtId="0" fontId="19" fillId="0" borderId="43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35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66" xfId="2" applyNumberFormat="1" applyFont="1" applyFill="1" applyBorder="1" applyAlignment="1" applyProtection="1">
      <alignment horizontal="right" vertical="top" wrapText="1"/>
    </xf>
    <xf numFmtId="10" fontId="18" fillId="0" borderId="40" xfId="2" applyNumberFormat="1" applyFont="1" applyFill="1" applyBorder="1" applyAlignment="1" applyProtection="1">
      <alignment horizontal="right" vertical="top" wrapText="1"/>
    </xf>
    <xf numFmtId="10" fontId="18" fillId="0" borderId="72" xfId="2" applyNumberFormat="1" applyFont="1" applyFill="1" applyBorder="1" applyAlignment="1" applyProtection="1">
      <alignment horizontal="right" vertical="top" wrapText="1"/>
    </xf>
    <xf numFmtId="169" fontId="18" fillId="0" borderId="38" xfId="2" applyNumberFormat="1" applyFont="1" applyFill="1" applyBorder="1" applyAlignment="1" applyProtection="1">
      <alignment horizontal="right" vertical="top" wrapText="1"/>
    </xf>
    <xf numFmtId="169" fontId="18" fillId="0" borderId="70" xfId="2" applyNumberFormat="1" applyFont="1" applyFill="1" applyBorder="1" applyAlignment="1" applyProtection="1">
      <alignment horizontal="right" vertical="top" wrapText="1"/>
    </xf>
    <xf numFmtId="169" fontId="18" fillId="0" borderId="33" xfId="2" applyNumberFormat="1" applyFont="1" applyFill="1" applyBorder="1" applyAlignment="1" applyProtection="1">
      <alignment horizontal="right" vertical="top" wrapText="1"/>
    </xf>
    <xf numFmtId="10" fontId="18" fillId="0" borderId="33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4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58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36" xfId="2" applyNumberFormat="1" applyFont="1" applyFill="1" applyBorder="1" applyAlignment="1" applyProtection="1">
      <alignment horizontal="right" vertical="top" wrapText="1"/>
    </xf>
    <xf numFmtId="169" fontId="19" fillId="0" borderId="47" xfId="2" applyNumberFormat="1" applyFont="1" applyFill="1" applyBorder="1" applyAlignment="1" applyProtection="1">
      <alignment horizontal="right" vertical="top" wrapText="1"/>
    </xf>
    <xf numFmtId="169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44" xfId="2" applyNumberFormat="1" applyFont="1" applyFill="1" applyBorder="1" applyAlignment="1" applyProtection="1">
      <alignment horizontal="right" vertical="top" wrapText="1"/>
    </xf>
    <xf numFmtId="169" fontId="19" fillId="0" borderId="54" xfId="2" applyNumberFormat="1" applyFont="1" applyFill="1" applyBorder="1" applyAlignment="1" applyProtection="1">
      <alignment horizontal="right" vertical="top" wrapText="1"/>
    </xf>
    <xf numFmtId="169" fontId="19" fillId="0" borderId="48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9" xfId="2" applyNumberFormat="1" applyFont="1" applyFill="1" applyBorder="1" applyAlignment="1" applyProtection="1">
      <alignment horizontal="right" vertical="top" wrapText="1"/>
    </xf>
    <xf numFmtId="169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53" xfId="2" applyNumberFormat="1" applyFont="1" applyFill="1" applyBorder="1" applyAlignment="1" applyProtection="1">
      <alignment horizontal="right" vertical="top" wrapText="1"/>
    </xf>
    <xf numFmtId="169" fontId="22" fillId="0" borderId="34" xfId="2" applyNumberFormat="1" applyFont="1" applyFill="1" applyBorder="1" applyAlignment="1" applyProtection="1">
      <alignment horizontal="right" vertical="top" wrapText="1"/>
    </xf>
    <xf numFmtId="169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0" xfId="2" applyNumberFormat="1" applyFont="1" applyFill="1" applyBorder="1" applyAlignment="1" applyProtection="1">
      <alignment horizontal="right" vertical="top" wrapText="1"/>
    </xf>
    <xf numFmtId="169" fontId="19" fillId="0" borderId="67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71" xfId="2" applyNumberFormat="1" applyFont="1" applyFill="1" applyBorder="1" applyAlignment="1" applyProtection="1">
      <alignment horizontal="right" vertical="top" wrapText="1"/>
    </xf>
    <xf numFmtId="169" fontId="19" fillId="0" borderId="69" xfId="2" applyNumberFormat="1" applyFont="1" applyFill="1" applyBorder="1" applyAlignment="1" applyProtection="1">
      <alignment horizontal="right" vertical="top" wrapText="1"/>
    </xf>
    <xf numFmtId="169" fontId="19" fillId="0" borderId="29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9" fontId="19" fillId="0" borderId="39" xfId="2" applyNumberFormat="1" applyFont="1" applyFill="1" applyBorder="1" applyAlignment="1" applyProtection="1">
      <alignment horizontal="right" vertical="top" wrapText="1"/>
    </xf>
    <xf numFmtId="169" fontId="19" fillId="0" borderId="36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4" xfId="2" applyNumberFormat="1" applyFont="1" applyFill="1" applyBorder="1" applyAlignment="1" applyProtection="1">
      <alignment horizontal="right" vertical="top" wrapText="1"/>
    </xf>
    <xf numFmtId="10" fontId="18" fillId="0" borderId="41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69" fontId="18" fillId="0" borderId="50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9" fontId="18" fillId="0" borderId="41" xfId="2" applyNumberFormat="1" applyFont="1" applyFill="1" applyBorder="1" applyAlignment="1" applyProtection="1">
      <alignment horizontal="righ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58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9" fontId="18" fillId="0" borderId="68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3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3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54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9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0" fontId="18" fillId="0" borderId="50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0" fontId="19" fillId="0" borderId="1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169" fontId="19" fillId="0" borderId="61" xfId="2" applyNumberFormat="1" applyFont="1" applyFill="1" applyBorder="1" applyAlignment="1" applyProtection="1">
      <alignment horizontal="right" vertical="top" wrapText="1"/>
    </xf>
    <xf numFmtId="10" fontId="19" fillId="0" borderId="69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9" fontId="19" fillId="0" borderId="5" xfId="2" applyNumberFormat="1" applyFont="1" applyFill="1" applyBorder="1" applyAlignment="1" applyProtection="1">
      <alignment horizontal="right" vertical="top" wrapText="1"/>
    </xf>
    <xf numFmtId="10" fontId="19" fillId="0" borderId="6" xfId="2" applyNumberFormat="1" applyFont="1" applyFill="1" applyBorder="1" applyAlignment="1" applyProtection="1">
      <alignment horizontal="right" vertical="top" wrapText="1"/>
    </xf>
    <xf numFmtId="169" fontId="19" fillId="0" borderId="68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6" xfId="2" applyNumberFormat="1" applyFont="1" applyFill="1" applyBorder="1" applyAlignment="1" applyProtection="1">
      <alignment horizontal="right" vertical="top" wrapText="1"/>
    </xf>
    <xf numFmtId="10" fontId="19" fillId="0" borderId="5" xfId="2" applyNumberFormat="1" applyFont="1" applyFill="1" applyBorder="1" applyAlignment="1" applyProtection="1">
      <alignment horizontal="right" vertical="top" wrapText="1"/>
    </xf>
    <xf numFmtId="10" fontId="19" fillId="0" borderId="3" xfId="2" applyNumberFormat="1" applyFont="1" applyFill="1" applyBorder="1" applyAlignment="1" applyProtection="1">
      <alignment horizontal="right" vertical="top" wrapText="1"/>
    </xf>
    <xf numFmtId="169" fontId="19" fillId="0" borderId="73" xfId="2" applyNumberFormat="1" applyFont="1" applyFill="1" applyBorder="1" applyAlignment="1" applyProtection="1">
      <alignment horizontal="right" vertical="top" wrapText="1"/>
    </xf>
    <xf numFmtId="169" fontId="19" fillId="0" borderId="42" xfId="2" applyNumberFormat="1" applyFont="1" applyFill="1" applyBorder="1" applyAlignment="1" applyProtection="1">
      <alignment horizontal="right" vertical="top" wrapText="1"/>
    </xf>
    <xf numFmtId="169" fontId="19" fillId="0" borderId="3" xfId="2" applyNumberFormat="1" applyFont="1" applyFill="1" applyBorder="1" applyAlignment="1" applyProtection="1">
      <alignment horizontal="right" vertical="top" wrapText="1"/>
    </xf>
    <xf numFmtId="0" fontId="3" fillId="0" borderId="7" xfId="0" applyFont="1" applyFill="1" applyBorder="1" applyAlignment="1" applyProtection="1">
      <alignment vertical="center"/>
    </xf>
    <xf numFmtId="0" fontId="19" fillId="0" borderId="0" xfId="0" applyFont="1"/>
    <xf numFmtId="0" fontId="2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5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25" fillId="0" borderId="0" xfId="0" applyFont="1" applyAlignment="1">
      <alignment wrapText="1"/>
    </xf>
    <xf numFmtId="169" fontId="19" fillId="0" borderId="74" xfId="2" applyNumberFormat="1" applyFont="1" applyFill="1" applyBorder="1" applyAlignment="1" applyProtection="1">
      <alignment horizontal="right" vertical="top" wrapText="1"/>
    </xf>
    <xf numFmtId="165" fontId="18" fillId="0" borderId="56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169" fontId="22" fillId="0" borderId="2" xfId="2" applyNumberFormat="1" applyFont="1" applyFill="1" applyBorder="1" applyAlignment="1" applyProtection="1">
      <alignment horizontal="right" vertical="top" wrapText="1"/>
    </xf>
    <xf numFmtId="169" fontId="22" fillId="0" borderId="75" xfId="2" applyNumberFormat="1" applyFont="1" applyFill="1" applyBorder="1" applyAlignment="1" applyProtection="1">
      <alignment horizontal="right" vertical="top" wrapText="1"/>
    </xf>
    <xf numFmtId="0" fontId="15" fillId="0" borderId="8" xfId="0" applyFont="1" applyBorder="1" applyAlignment="1">
      <alignment vertical="top" wrapText="1"/>
    </xf>
    <xf numFmtId="0" fontId="25" fillId="0" borderId="7" xfId="0" applyFont="1" applyBorder="1" applyAlignment="1">
      <alignment wrapText="1"/>
    </xf>
    <xf numFmtId="10" fontId="19" fillId="0" borderId="67" xfId="2" applyNumberFormat="1" applyFont="1" applyFill="1" applyBorder="1" applyAlignment="1" applyProtection="1">
      <alignment horizontal="right" vertical="top" wrapText="1"/>
    </xf>
    <xf numFmtId="10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73" xfId="2" applyNumberFormat="1" applyFont="1" applyFill="1" applyBorder="1" applyAlignment="1" applyProtection="1">
      <alignment horizontal="right" vertical="top"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5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5" fillId="0" borderId="7" xfId="0" applyFont="1" applyFill="1" applyBorder="1" applyAlignment="1">
      <alignment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8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30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righ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4" fillId="0" borderId="0" xfId="3" applyFont="1" applyFill="1"/>
    <xf numFmtId="0" fontId="3" fillId="0" borderId="0" xfId="0" applyFont="1" applyFill="1" applyAlignment="1" applyProtection="1">
      <alignment vertical="center" wrapText="1"/>
    </xf>
    <xf numFmtId="3" fontId="19" fillId="0" borderId="0" xfId="0" applyNumberFormat="1" applyFont="1" applyAlignment="1">
      <alignment horizontal="center" vertical="center"/>
    </xf>
    <xf numFmtId="165" fontId="19" fillId="0" borderId="0" xfId="0" applyNumberFormat="1" applyFont="1" applyFill="1" applyBorder="1" applyAlignment="1">
      <alignment horizontal="justify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4" fontId="15" fillId="0" borderId="1" xfId="0" applyNumberFormat="1" applyFont="1" applyBorder="1" applyAlignment="1">
      <alignment horizontal="center" vertical="center"/>
    </xf>
    <xf numFmtId="169" fontId="19" fillId="0" borderId="1" xfId="2" applyNumberFormat="1" applyFont="1" applyFill="1" applyBorder="1" applyAlignment="1" applyProtection="1">
      <alignment horizontal="center" vertical="top" wrapText="1"/>
    </xf>
    <xf numFmtId="169" fontId="19" fillId="0" borderId="44" xfId="2" applyNumberFormat="1" applyFont="1" applyFill="1" applyBorder="1" applyAlignment="1" applyProtection="1">
      <alignment horizontal="center" vertical="top" wrapText="1"/>
    </xf>
    <xf numFmtId="169" fontId="19" fillId="0" borderId="1" xfId="2" applyNumberFormat="1" applyFont="1" applyFill="1" applyBorder="1" applyAlignment="1" applyProtection="1">
      <alignment horizontal="center" vertical="center" wrapText="1"/>
    </xf>
    <xf numFmtId="169" fontId="18" fillId="0" borderId="1" xfId="2" applyNumberFormat="1" applyFont="1" applyFill="1" applyBorder="1" applyAlignment="1" applyProtection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10" fontId="18" fillId="0" borderId="1" xfId="2" applyNumberFormat="1" applyFont="1" applyFill="1" applyBorder="1" applyAlignment="1" applyProtection="1">
      <alignment horizontal="center" vertical="center" wrapText="1"/>
    </xf>
    <xf numFmtId="10" fontId="19" fillId="0" borderId="1" xfId="2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25" fillId="0" borderId="1" xfId="0" applyFont="1" applyBorder="1" applyAlignment="1">
      <alignment wrapText="1"/>
    </xf>
    <xf numFmtId="169" fontId="18" fillId="0" borderId="1" xfId="2" applyNumberFormat="1" applyFont="1" applyFill="1" applyBorder="1" applyAlignment="1" applyProtection="1">
      <alignment vertical="center" wrapText="1"/>
    </xf>
    <xf numFmtId="169" fontId="19" fillId="0" borderId="1" xfId="2" applyNumberFormat="1" applyFont="1" applyFill="1" applyBorder="1" applyAlignment="1" applyProtection="1">
      <alignment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5" xfId="0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3" fontId="19" fillId="0" borderId="1" xfId="0" applyNumberFormat="1" applyFont="1" applyFill="1" applyBorder="1" applyAlignment="1" applyProtection="1">
      <alignment horizontal="center" vertical="center" wrapText="1"/>
    </xf>
    <xf numFmtId="170" fontId="19" fillId="0" borderId="1" xfId="2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 applyProtection="1">
      <alignment horizontal="center" vertical="top" wrapText="1"/>
      <protection locked="0"/>
    </xf>
    <xf numFmtId="0" fontId="37" fillId="0" borderId="1" xfId="0" applyFont="1" applyBorder="1" applyAlignment="1">
      <alignment vertical="center" wrapText="1"/>
    </xf>
    <xf numFmtId="171" fontId="19" fillId="0" borderId="1" xfId="2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vertical="center" wrapText="1"/>
    </xf>
    <xf numFmtId="169" fontId="19" fillId="0" borderId="10" xfId="2" applyNumberFormat="1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wrapText="1"/>
    </xf>
    <xf numFmtId="167" fontId="19" fillId="0" borderId="1" xfId="2" applyNumberFormat="1" applyFont="1" applyFill="1" applyBorder="1" applyAlignment="1" applyProtection="1">
      <alignment horizontal="center" vertical="top" wrapText="1"/>
    </xf>
    <xf numFmtId="166" fontId="18" fillId="0" borderId="1" xfId="2" applyNumberFormat="1" applyFont="1" applyFill="1" applyBorder="1" applyAlignment="1" applyProtection="1">
      <alignment horizontal="center" vertical="center" wrapText="1"/>
    </xf>
    <xf numFmtId="166" fontId="19" fillId="0" borderId="1" xfId="2" applyNumberFormat="1" applyFont="1" applyFill="1" applyBorder="1" applyAlignment="1" applyProtection="1">
      <alignment horizontal="center" vertical="center" wrapText="1"/>
    </xf>
    <xf numFmtId="166" fontId="19" fillId="0" borderId="1" xfId="2" applyNumberFormat="1" applyFont="1" applyFill="1" applyBorder="1" applyAlignment="1" applyProtection="1">
      <alignment horizontal="center" vertical="top" wrapText="1"/>
    </xf>
    <xf numFmtId="166" fontId="18" fillId="0" borderId="1" xfId="2" applyNumberFormat="1" applyFont="1" applyFill="1" applyBorder="1" applyAlignment="1" applyProtection="1">
      <alignment horizontal="center" vertical="top" wrapText="1"/>
    </xf>
    <xf numFmtId="166" fontId="22" fillId="0" borderId="2" xfId="2" applyNumberFormat="1" applyFont="1" applyFill="1" applyBorder="1" applyAlignment="1" applyProtection="1">
      <alignment horizontal="center" vertical="top" wrapText="1"/>
    </xf>
    <xf numFmtId="166" fontId="22" fillId="0" borderId="1" xfId="2" applyNumberFormat="1" applyFont="1" applyFill="1" applyBorder="1" applyAlignment="1" applyProtection="1">
      <alignment horizontal="center" vertical="top" wrapText="1"/>
    </xf>
    <xf numFmtId="166" fontId="19" fillId="0" borderId="30" xfId="2" applyNumberFormat="1" applyFont="1" applyFill="1" applyBorder="1" applyAlignment="1" applyProtection="1">
      <alignment horizontal="center" vertical="top" wrapText="1"/>
    </xf>
    <xf numFmtId="166" fontId="19" fillId="0" borderId="10" xfId="2" applyNumberFormat="1" applyFont="1" applyFill="1" applyBorder="1" applyAlignment="1" applyProtection="1">
      <alignment horizontal="center" vertical="top" wrapText="1"/>
    </xf>
    <xf numFmtId="166" fontId="18" fillId="0" borderId="2" xfId="2" applyNumberFormat="1" applyFont="1" applyFill="1" applyBorder="1" applyAlignment="1" applyProtection="1">
      <alignment horizontal="center" vertical="top" wrapText="1"/>
    </xf>
    <xf numFmtId="166" fontId="22" fillId="0" borderId="75" xfId="2" applyNumberFormat="1" applyFont="1" applyFill="1" applyBorder="1" applyAlignment="1" applyProtection="1">
      <alignment horizontal="center" vertical="top" wrapText="1"/>
    </xf>
    <xf numFmtId="166" fontId="22" fillId="0" borderId="34" xfId="2" applyNumberFormat="1" applyFont="1" applyFill="1" applyBorder="1" applyAlignment="1" applyProtection="1">
      <alignment horizontal="center" vertical="top" wrapText="1"/>
    </xf>
    <xf numFmtId="166" fontId="15" fillId="0" borderId="1" xfId="0" applyNumberFormat="1" applyFont="1" applyBorder="1" applyAlignment="1">
      <alignment horizontal="center" vertical="center"/>
    </xf>
    <xf numFmtId="166" fontId="19" fillId="0" borderId="44" xfId="2" applyNumberFormat="1" applyFont="1" applyFill="1" applyBorder="1" applyAlignment="1" applyProtection="1">
      <alignment horizontal="center" vertical="top" wrapText="1"/>
    </xf>
    <xf numFmtId="167" fontId="18" fillId="0" borderId="1" xfId="2" applyNumberFormat="1" applyFont="1" applyFill="1" applyBorder="1" applyAlignment="1" applyProtection="1">
      <alignment horizontal="center" vertical="center" wrapText="1"/>
    </xf>
    <xf numFmtId="167" fontId="18" fillId="0" borderId="1" xfId="2" applyNumberFormat="1" applyFont="1" applyFill="1" applyBorder="1" applyAlignment="1" applyProtection="1">
      <alignment horizontal="center" vertical="top" wrapText="1"/>
    </xf>
    <xf numFmtId="166" fontId="22" fillId="0" borderId="1" xfId="2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6" fontId="16" fillId="0" borderId="0" xfId="0" applyNumberFormat="1" applyFont="1" applyFill="1" applyBorder="1" applyAlignment="1" applyProtection="1">
      <alignment horizontal="justify" vertical="top" wrapText="1"/>
    </xf>
    <xf numFmtId="167" fontId="19" fillId="0" borderId="1" xfId="2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center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19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Fill="1" applyBorder="1"/>
    <xf numFmtId="0" fontId="19" fillId="0" borderId="10" xfId="0" applyFont="1" applyFill="1" applyBorder="1" applyAlignment="1" applyProtection="1">
      <alignment horizontal="center" vertical="top"/>
    </xf>
    <xf numFmtId="0" fontId="0" fillId="0" borderId="8" xfId="0" applyBorder="1"/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65" fontId="19" fillId="0" borderId="18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6" fillId="0" borderId="10" xfId="0" applyNumberFormat="1" applyFont="1" applyFill="1" applyBorder="1" applyAlignment="1" applyProtection="1">
      <alignment horizontal="left" vertical="top" wrapText="1"/>
    </xf>
    <xf numFmtId="165" fontId="6" fillId="0" borderId="8" xfId="0" applyNumberFormat="1" applyFont="1" applyFill="1" applyBorder="1" applyAlignment="1" applyProtection="1">
      <alignment horizontal="left" vertical="top" wrapText="1"/>
    </xf>
    <xf numFmtId="165" fontId="6" fillId="0" borderId="5" xfId="0" applyNumberFormat="1" applyFont="1" applyFill="1" applyBorder="1" applyAlignment="1" applyProtection="1">
      <alignment horizontal="left" vertical="top" wrapText="1"/>
    </xf>
    <xf numFmtId="0" fontId="19" fillId="0" borderId="36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5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35" fillId="0" borderId="6" xfId="0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56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65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65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6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19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0" fillId="0" borderId="9" xfId="0" applyFill="1" applyBorder="1"/>
    <xf numFmtId="0" fontId="0" fillId="0" borderId="35" xfId="0" applyFill="1" applyBorder="1"/>
    <xf numFmtId="0" fontId="0" fillId="0" borderId="6" xfId="0" applyFill="1" applyBorder="1"/>
    <xf numFmtId="0" fontId="0" fillId="0" borderId="3" xfId="0" applyFill="1" applyBorder="1"/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0" fillId="0" borderId="0" xfId="0" applyAlignment="1"/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18" fillId="0" borderId="24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9" xfId="0" applyNumberFormat="1" applyFont="1" applyFill="1" applyBorder="1" applyAlignment="1" applyProtection="1">
      <alignment horizontal="left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49" fontId="19" fillId="0" borderId="4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0" fillId="0" borderId="0" xfId="0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3" fillId="0" borderId="10" xfId="0" applyNumberFormat="1" applyFont="1" applyFill="1" applyBorder="1" applyAlignment="1" applyProtection="1">
      <alignment horizontal="center" vertical="top" wrapText="1"/>
    </xf>
    <xf numFmtId="165" fontId="3" fillId="0" borderId="8" xfId="0" applyNumberFormat="1" applyFont="1" applyFill="1" applyBorder="1" applyAlignment="1" applyProtection="1">
      <alignment horizontal="center" vertical="top" wrapText="1"/>
    </xf>
    <xf numFmtId="165" fontId="3" fillId="0" borderId="5" xfId="0" applyNumberFormat="1" applyFont="1" applyFill="1" applyBorder="1" applyAlignment="1" applyProtection="1">
      <alignment horizontal="center" vertical="top" wrapText="1"/>
    </xf>
    <xf numFmtId="165" fontId="3" fillId="0" borderId="10" xfId="0" applyNumberFormat="1" applyFont="1" applyFill="1" applyBorder="1" applyAlignment="1" applyProtection="1">
      <alignment horizontal="left" vertical="top" wrapText="1"/>
    </xf>
    <xf numFmtId="165" fontId="3" fillId="0" borderId="8" xfId="0" applyNumberFormat="1" applyFont="1" applyFill="1" applyBorder="1" applyAlignment="1" applyProtection="1">
      <alignment horizontal="left" vertical="top" wrapText="1"/>
    </xf>
    <xf numFmtId="165" fontId="3" fillId="0" borderId="5" xfId="0" applyNumberFormat="1" applyFont="1" applyFill="1" applyBorder="1" applyAlignment="1" applyProtection="1">
      <alignment horizontal="left" vertical="top" wrapText="1"/>
    </xf>
    <xf numFmtId="165" fontId="3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25" fillId="0" borderId="0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3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8" fillId="0" borderId="10" xfId="3" applyFont="1" applyFill="1" applyBorder="1" applyAlignment="1">
      <alignment vertical="top" wrapText="1"/>
    </xf>
    <xf numFmtId="0" fontId="31" fillId="0" borderId="8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  <xf numFmtId="0" fontId="3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28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49" fontId="16" fillId="0" borderId="30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7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/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vertical="top" wrapText="1"/>
    </xf>
    <xf numFmtId="3" fontId="20" fillId="0" borderId="0" xfId="6" applyNumberFormat="1" applyFont="1" applyAlignment="1">
      <alignment horizontal="left" vertical="center" wrapText="1"/>
    </xf>
    <xf numFmtId="0" fontId="0" fillId="0" borderId="0" xfId="0" applyFont="1" applyAlignment="1">
      <alignment horizontal="center" vertical="top"/>
    </xf>
    <xf numFmtId="0" fontId="0" fillId="0" borderId="29" xfId="0" applyFont="1" applyFill="1" applyBorder="1"/>
    <xf numFmtId="0" fontId="0" fillId="0" borderId="30" xfId="0" applyFont="1" applyFill="1" applyBorder="1"/>
    <xf numFmtId="0" fontId="0" fillId="0" borderId="19" xfId="0" applyFont="1" applyFill="1" applyBorder="1"/>
    <xf numFmtId="0" fontId="0" fillId="0" borderId="0" xfId="0" applyFont="1" applyFill="1"/>
    <xf numFmtId="0" fontId="0" fillId="0" borderId="15" xfId="0" applyFont="1" applyFill="1" applyBorder="1"/>
    <xf numFmtId="166" fontId="19" fillId="0" borderId="2" xfId="2" applyNumberFormat="1" applyFont="1" applyFill="1" applyBorder="1" applyAlignment="1" applyProtection="1">
      <alignment horizontal="center" vertical="top" wrapText="1"/>
    </xf>
    <xf numFmtId="0" fontId="0" fillId="0" borderId="8" xfId="0" applyFont="1" applyBorder="1"/>
    <xf numFmtId="0" fontId="0" fillId="0" borderId="0" xfId="0" applyFont="1" applyFill="1" applyBorder="1"/>
    <xf numFmtId="0" fontId="0" fillId="0" borderId="9" xfId="0" applyFont="1" applyFill="1" applyBorder="1"/>
    <xf numFmtId="166" fontId="19" fillId="0" borderId="75" xfId="2" applyNumberFormat="1" applyFont="1" applyFill="1" applyBorder="1" applyAlignment="1" applyProtection="1">
      <alignment horizontal="center" vertical="top" wrapText="1"/>
    </xf>
    <xf numFmtId="166" fontId="19" fillId="0" borderId="34" xfId="2" applyNumberFormat="1" applyFont="1" applyFill="1" applyBorder="1" applyAlignment="1" applyProtection="1">
      <alignment horizontal="center" vertical="top" wrapText="1"/>
    </xf>
    <xf numFmtId="0" fontId="0" fillId="0" borderId="35" xfId="0" applyFont="1" applyFill="1" applyBorder="1"/>
    <xf numFmtId="0" fontId="0" fillId="0" borderId="6" xfId="0" applyFont="1" applyFill="1" applyBorder="1"/>
    <xf numFmtId="0" fontId="0" fillId="0" borderId="3" xfId="0" applyFont="1" applyFill="1" applyBorder="1"/>
    <xf numFmtId="0" fontId="0" fillId="0" borderId="0" xfId="0" applyFont="1" applyAlignment="1">
      <alignment horizontal="justify" vertical="top" wrapText="1"/>
    </xf>
    <xf numFmtId="0" fontId="0" fillId="0" borderId="0" xfId="0" applyFont="1" applyAlignment="1"/>
    <xf numFmtId="0" fontId="0" fillId="0" borderId="0" xfId="0" applyFont="1" applyAlignment="1">
      <alignment horizontal="left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463" t="s">
        <v>39</v>
      </c>
      <c r="B1" s="464"/>
      <c r="C1" s="465" t="s">
        <v>40</v>
      </c>
      <c r="D1" s="466" t="s">
        <v>44</v>
      </c>
      <c r="E1" s="467"/>
      <c r="F1" s="468"/>
      <c r="G1" s="466" t="s">
        <v>17</v>
      </c>
      <c r="H1" s="467"/>
      <c r="I1" s="468"/>
      <c r="J1" s="466" t="s">
        <v>18</v>
      </c>
      <c r="K1" s="467"/>
      <c r="L1" s="468"/>
      <c r="M1" s="466" t="s">
        <v>22</v>
      </c>
      <c r="N1" s="467"/>
      <c r="O1" s="468"/>
      <c r="P1" s="469" t="s">
        <v>23</v>
      </c>
      <c r="Q1" s="470"/>
      <c r="R1" s="466" t="s">
        <v>24</v>
      </c>
      <c r="S1" s="467"/>
      <c r="T1" s="468"/>
      <c r="U1" s="466" t="s">
        <v>25</v>
      </c>
      <c r="V1" s="467"/>
      <c r="W1" s="468"/>
      <c r="X1" s="469" t="s">
        <v>26</v>
      </c>
      <c r="Y1" s="471"/>
      <c r="Z1" s="470"/>
      <c r="AA1" s="469" t="s">
        <v>27</v>
      </c>
      <c r="AB1" s="470"/>
      <c r="AC1" s="466" t="s">
        <v>28</v>
      </c>
      <c r="AD1" s="467"/>
      <c r="AE1" s="468"/>
      <c r="AF1" s="466" t="s">
        <v>29</v>
      </c>
      <c r="AG1" s="467"/>
      <c r="AH1" s="468"/>
      <c r="AI1" s="466" t="s">
        <v>30</v>
      </c>
      <c r="AJ1" s="467"/>
      <c r="AK1" s="468"/>
      <c r="AL1" s="469" t="s">
        <v>31</v>
      </c>
      <c r="AM1" s="470"/>
      <c r="AN1" s="466" t="s">
        <v>32</v>
      </c>
      <c r="AO1" s="467"/>
      <c r="AP1" s="468"/>
      <c r="AQ1" s="466" t="s">
        <v>33</v>
      </c>
      <c r="AR1" s="467"/>
      <c r="AS1" s="468"/>
      <c r="AT1" s="466" t="s">
        <v>34</v>
      </c>
      <c r="AU1" s="467"/>
      <c r="AV1" s="468"/>
    </row>
    <row r="2" spans="1:48" ht="39" customHeight="1" x14ac:dyDescent="0.25">
      <c r="A2" s="464"/>
      <c r="B2" s="464"/>
      <c r="C2" s="465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465" t="s">
        <v>82</v>
      </c>
      <c r="B3" s="465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465"/>
      <c r="B4" s="465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465"/>
      <c r="B5" s="465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465"/>
      <c r="B6" s="465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465"/>
      <c r="B7" s="465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465"/>
      <c r="B8" s="465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465"/>
      <c r="B9" s="465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33" activePane="bottomRight" state="frozen"/>
      <selection pane="topRight" activeCell="G1" sqref="G1"/>
      <selection pane="bottomLeft" activeCell="A12" sqref="A12"/>
      <selection pane="bottomRight" activeCell="F36" sqref="F36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601" t="s">
        <v>314</v>
      </c>
      <c r="AZ1" s="601"/>
      <c r="BA1" s="601"/>
      <c r="BB1" s="601"/>
    </row>
    <row r="2" spans="1:54" ht="18.75" x14ac:dyDescent="0.25">
      <c r="BB2" s="228" t="s">
        <v>273</v>
      </c>
    </row>
    <row r="3" spans="1:54" s="110" customFormat="1" ht="24" customHeight="1" x14ac:dyDescent="0.25">
      <c r="A3" s="538" t="s">
        <v>324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  <c r="AR3" s="538"/>
      <c r="AS3" s="538"/>
      <c r="AT3" s="538"/>
      <c r="AU3" s="538"/>
      <c r="AV3" s="538"/>
      <c r="AW3" s="538"/>
      <c r="AX3" s="538"/>
      <c r="AY3" s="538"/>
      <c r="AZ3" s="538"/>
      <c r="BA3" s="538"/>
      <c r="BB3" s="538"/>
    </row>
    <row r="4" spans="1:54" s="96" customFormat="1" ht="17.25" customHeight="1" x14ac:dyDescent="0.25">
      <c r="A4" s="539" t="s">
        <v>323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</row>
    <row r="5" spans="1:54" s="97" customFormat="1" ht="24" customHeight="1" x14ac:dyDescent="0.25">
      <c r="A5" s="540" t="s">
        <v>262</v>
      </c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0"/>
    </row>
    <row r="6" spans="1:54" s="97" customFormat="1" ht="24" customHeight="1" x14ac:dyDescent="0.25">
      <c r="A6" s="581" t="s">
        <v>313</v>
      </c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2"/>
      <c r="AA6" s="582"/>
      <c r="AB6" s="582"/>
      <c r="AC6" s="582"/>
      <c r="AD6" s="582"/>
      <c r="AE6" s="582"/>
      <c r="AF6" s="582"/>
      <c r="AG6" s="582"/>
      <c r="AH6" s="582"/>
      <c r="AI6" s="582"/>
      <c r="AJ6" s="582"/>
      <c r="AK6" s="582"/>
      <c r="AL6" s="582"/>
      <c r="AM6" s="582"/>
      <c r="AN6" s="582"/>
      <c r="AO6" s="582"/>
      <c r="AP6" s="429"/>
      <c r="AQ6" s="429"/>
      <c r="AR6" s="429"/>
      <c r="AS6" s="429"/>
      <c r="AT6" s="429"/>
      <c r="AU6" s="429"/>
      <c r="AV6" s="429"/>
      <c r="AW6" s="429"/>
      <c r="AX6" s="429"/>
      <c r="AY6" s="429"/>
      <c r="AZ6" s="429"/>
      <c r="BA6" s="429"/>
      <c r="BB6" s="429"/>
    </row>
    <row r="7" spans="1:54" ht="13.5" thickBot="1" x14ac:dyDescent="0.3">
      <c r="A7" s="609"/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09"/>
      <c r="U7" s="609"/>
      <c r="V7" s="609"/>
      <c r="W7" s="609"/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09"/>
      <c r="AK7" s="609"/>
      <c r="AL7" s="609"/>
      <c r="AM7" s="609"/>
      <c r="AN7" s="609"/>
      <c r="AO7" s="609"/>
      <c r="AP7" s="434"/>
      <c r="AQ7" s="434"/>
      <c r="AR7" s="434"/>
      <c r="AS7" s="434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606" t="s">
        <v>0</v>
      </c>
      <c r="B8" s="606" t="s">
        <v>266</v>
      </c>
      <c r="C8" s="606" t="s">
        <v>259</v>
      </c>
      <c r="D8" s="606" t="s">
        <v>40</v>
      </c>
      <c r="E8" s="606" t="s">
        <v>256</v>
      </c>
      <c r="F8" s="606"/>
      <c r="G8" s="606"/>
      <c r="H8" s="603" t="s">
        <v>255</v>
      </c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603"/>
      <c r="AR8" s="603"/>
      <c r="AS8" s="603"/>
      <c r="AT8" s="603"/>
      <c r="AU8" s="603"/>
      <c r="AV8" s="603"/>
      <c r="AW8" s="603"/>
      <c r="AX8" s="603"/>
      <c r="AY8" s="603"/>
      <c r="AZ8" s="603"/>
      <c r="BA8" s="603"/>
      <c r="BB8" s="556" t="s">
        <v>304</v>
      </c>
    </row>
    <row r="9" spans="1:54" ht="28.5" customHeight="1" x14ac:dyDescent="0.25">
      <c r="A9" s="606"/>
      <c r="B9" s="606"/>
      <c r="C9" s="606"/>
      <c r="D9" s="606"/>
      <c r="E9" s="606" t="s">
        <v>329</v>
      </c>
      <c r="F9" s="606" t="s">
        <v>279</v>
      </c>
      <c r="G9" s="607" t="s">
        <v>19</v>
      </c>
      <c r="H9" s="603" t="s">
        <v>17</v>
      </c>
      <c r="I9" s="603"/>
      <c r="J9" s="603"/>
      <c r="K9" s="603" t="s">
        <v>18</v>
      </c>
      <c r="L9" s="603"/>
      <c r="M9" s="603"/>
      <c r="N9" s="603" t="s">
        <v>22</v>
      </c>
      <c r="O9" s="603"/>
      <c r="P9" s="603"/>
      <c r="Q9" s="603" t="s">
        <v>24</v>
      </c>
      <c r="R9" s="603"/>
      <c r="S9" s="603"/>
      <c r="T9" s="603" t="s">
        <v>25</v>
      </c>
      <c r="U9" s="603"/>
      <c r="V9" s="603"/>
      <c r="W9" s="603" t="s">
        <v>26</v>
      </c>
      <c r="X9" s="603"/>
      <c r="Y9" s="603"/>
      <c r="Z9" s="603" t="s">
        <v>28</v>
      </c>
      <c r="AA9" s="603"/>
      <c r="AB9" s="603"/>
      <c r="AC9" s="608"/>
      <c r="AD9" s="608"/>
      <c r="AE9" s="603" t="s">
        <v>29</v>
      </c>
      <c r="AF9" s="603"/>
      <c r="AG9" s="603"/>
      <c r="AH9" s="608"/>
      <c r="AI9" s="608"/>
      <c r="AJ9" s="603" t="s">
        <v>30</v>
      </c>
      <c r="AK9" s="603"/>
      <c r="AL9" s="603"/>
      <c r="AM9" s="608"/>
      <c r="AN9" s="608"/>
      <c r="AO9" s="603" t="s">
        <v>32</v>
      </c>
      <c r="AP9" s="603"/>
      <c r="AQ9" s="603"/>
      <c r="AR9" s="608"/>
      <c r="AS9" s="608"/>
      <c r="AT9" s="603" t="s">
        <v>33</v>
      </c>
      <c r="AU9" s="603"/>
      <c r="AV9" s="603"/>
      <c r="AW9" s="608"/>
      <c r="AX9" s="608"/>
      <c r="AY9" s="603" t="s">
        <v>34</v>
      </c>
      <c r="AZ9" s="603"/>
      <c r="BA9" s="603"/>
      <c r="BB9" s="557"/>
    </row>
    <row r="10" spans="1:54" ht="55.5" customHeight="1" x14ac:dyDescent="0.25">
      <c r="A10" s="606"/>
      <c r="B10" s="606"/>
      <c r="C10" s="606"/>
      <c r="D10" s="606"/>
      <c r="E10" s="606"/>
      <c r="F10" s="606"/>
      <c r="G10" s="607"/>
      <c r="H10" s="425" t="s">
        <v>20</v>
      </c>
      <c r="I10" s="425" t="s">
        <v>21</v>
      </c>
      <c r="J10" s="352" t="s">
        <v>19</v>
      </c>
      <c r="K10" s="425" t="s">
        <v>20</v>
      </c>
      <c r="L10" s="425" t="s">
        <v>21</v>
      </c>
      <c r="M10" s="352" t="s">
        <v>19</v>
      </c>
      <c r="N10" s="425" t="s">
        <v>20</v>
      </c>
      <c r="O10" s="425" t="s">
        <v>21</v>
      </c>
      <c r="P10" s="352" t="s">
        <v>19</v>
      </c>
      <c r="Q10" s="425" t="s">
        <v>20</v>
      </c>
      <c r="R10" s="425" t="s">
        <v>21</v>
      </c>
      <c r="S10" s="352" t="s">
        <v>19</v>
      </c>
      <c r="T10" s="425" t="s">
        <v>20</v>
      </c>
      <c r="U10" s="425" t="s">
        <v>21</v>
      </c>
      <c r="V10" s="352" t="s">
        <v>19</v>
      </c>
      <c r="W10" s="425" t="s">
        <v>20</v>
      </c>
      <c r="X10" s="425" t="s">
        <v>21</v>
      </c>
      <c r="Y10" s="352" t="s">
        <v>19</v>
      </c>
      <c r="Z10" s="425" t="s">
        <v>20</v>
      </c>
      <c r="AA10" s="425" t="s">
        <v>21</v>
      </c>
      <c r="AB10" s="352" t="s">
        <v>19</v>
      </c>
      <c r="AC10" s="425" t="s">
        <v>21</v>
      </c>
      <c r="AD10" s="352" t="s">
        <v>19</v>
      </c>
      <c r="AE10" s="425" t="s">
        <v>20</v>
      </c>
      <c r="AF10" s="425" t="s">
        <v>21</v>
      </c>
      <c r="AG10" s="352" t="s">
        <v>19</v>
      </c>
      <c r="AH10" s="425" t="s">
        <v>21</v>
      </c>
      <c r="AI10" s="352" t="s">
        <v>19</v>
      </c>
      <c r="AJ10" s="425" t="s">
        <v>20</v>
      </c>
      <c r="AK10" s="425" t="s">
        <v>21</v>
      </c>
      <c r="AL10" s="352" t="s">
        <v>19</v>
      </c>
      <c r="AM10" s="425" t="s">
        <v>21</v>
      </c>
      <c r="AN10" s="352" t="s">
        <v>19</v>
      </c>
      <c r="AO10" s="425" t="s">
        <v>20</v>
      </c>
      <c r="AP10" s="425" t="s">
        <v>21</v>
      </c>
      <c r="AQ10" s="352" t="s">
        <v>19</v>
      </c>
      <c r="AR10" s="425" t="s">
        <v>21</v>
      </c>
      <c r="AS10" s="352" t="s">
        <v>19</v>
      </c>
      <c r="AT10" s="425" t="s">
        <v>20</v>
      </c>
      <c r="AU10" s="425" t="s">
        <v>21</v>
      </c>
      <c r="AV10" s="352" t="s">
        <v>19</v>
      </c>
      <c r="AW10" s="425" t="s">
        <v>21</v>
      </c>
      <c r="AX10" s="352" t="s">
        <v>19</v>
      </c>
      <c r="AY10" s="425" t="s">
        <v>20</v>
      </c>
      <c r="AZ10" s="425" t="s">
        <v>21</v>
      </c>
      <c r="BA10" s="352" t="s">
        <v>19</v>
      </c>
      <c r="BB10" s="558"/>
    </row>
    <row r="11" spans="1:54" s="100" customFormat="1" ht="15.75" x14ac:dyDescent="0.25">
      <c r="A11" s="350">
        <v>1</v>
      </c>
      <c r="B11" s="350">
        <v>2</v>
      </c>
      <c r="C11" s="350">
        <v>3</v>
      </c>
      <c r="D11" s="350">
        <v>4</v>
      </c>
      <c r="E11" s="350">
        <v>5</v>
      </c>
      <c r="F11" s="353">
        <v>6</v>
      </c>
      <c r="G11" s="351">
        <v>7</v>
      </c>
      <c r="H11" s="350">
        <v>8</v>
      </c>
      <c r="I11" s="350">
        <v>9</v>
      </c>
      <c r="J11" s="351">
        <v>10</v>
      </c>
      <c r="K11" s="350">
        <v>11</v>
      </c>
      <c r="L11" s="350">
        <v>12</v>
      </c>
      <c r="M11" s="351">
        <v>13</v>
      </c>
      <c r="N11" s="350">
        <v>14</v>
      </c>
      <c r="O11" s="350">
        <v>15</v>
      </c>
      <c r="P11" s="351">
        <v>16</v>
      </c>
      <c r="Q11" s="350">
        <v>17</v>
      </c>
      <c r="R11" s="350">
        <v>18</v>
      </c>
      <c r="S11" s="351">
        <v>19</v>
      </c>
      <c r="T11" s="350">
        <v>20</v>
      </c>
      <c r="U11" s="350">
        <v>21</v>
      </c>
      <c r="V11" s="351">
        <v>22</v>
      </c>
      <c r="W11" s="350">
        <v>23</v>
      </c>
      <c r="X11" s="350">
        <v>24</v>
      </c>
      <c r="Y11" s="351">
        <v>25</v>
      </c>
      <c r="Z11" s="350">
        <v>26</v>
      </c>
      <c r="AA11" s="350">
        <v>24</v>
      </c>
      <c r="AB11" s="351">
        <v>25</v>
      </c>
      <c r="AC11" s="350">
        <v>27</v>
      </c>
      <c r="AD11" s="351">
        <v>28</v>
      </c>
      <c r="AE11" s="350">
        <v>29</v>
      </c>
      <c r="AF11" s="350">
        <v>30</v>
      </c>
      <c r="AG11" s="351">
        <v>31</v>
      </c>
      <c r="AH11" s="350">
        <v>30</v>
      </c>
      <c r="AI11" s="351">
        <v>31</v>
      </c>
      <c r="AJ11" s="350">
        <v>32</v>
      </c>
      <c r="AK11" s="350">
        <v>33</v>
      </c>
      <c r="AL11" s="351">
        <v>34</v>
      </c>
      <c r="AM11" s="350">
        <v>33</v>
      </c>
      <c r="AN11" s="351">
        <v>34</v>
      </c>
      <c r="AO11" s="350">
        <v>35</v>
      </c>
      <c r="AP11" s="350">
        <v>36</v>
      </c>
      <c r="AQ11" s="351">
        <v>37</v>
      </c>
      <c r="AR11" s="350">
        <v>36</v>
      </c>
      <c r="AS11" s="351">
        <v>37</v>
      </c>
      <c r="AT11" s="350">
        <v>38</v>
      </c>
      <c r="AU11" s="350">
        <v>39</v>
      </c>
      <c r="AV11" s="351">
        <v>40</v>
      </c>
      <c r="AW11" s="350">
        <v>39</v>
      </c>
      <c r="AX11" s="351">
        <v>40</v>
      </c>
      <c r="AY11" s="350">
        <v>41</v>
      </c>
      <c r="AZ11" s="350">
        <v>42</v>
      </c>
      <c r="BA11" s="351">
        <v>43</v>
      </c>
      <c r="BB11" s="227">
        <v>44</v>
      </c>
    </row>
    <row r="12" spans="1:54" ht="19.7" customHeight="1" x14ac:dyDescent="0.25">
      <c r="A12" s="605" t="s">
        <v>278</v>
      </c>
      <c r="B12" s="605"/>
      <c r="C12" s="605"/>
      <c r="D12" s="427" t="s">
        <v>258</v>
      </c>
      <c r="E12" s="358">
        <f>E13+E14+E15</f>
        <v>731958.70000000007</v>
      </c>
      <c r="F12" s="358">
        <f>F13+F14+F15</f>
        <v>376565.10000000003</v>
      </c>
      <c r="G12" s="322">
        <f>F12/E12</f>
        <v>0.51446222307351497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80"/>
    </row>
    <row r="13" spans="1:54" ht="30.75" customHeight="1" x14ac:dyDescent="0.25">
      <c r="A13" s="605"/>
      <c r="B13" s="605"/>
      <c r="C13" s="605"/>
      <c r="D13" s="259" t="s">
        <v>37</v>
      </c>
      <c r="E13" s="359">
        <f t="shared" ref="E13" si="0">E28</f>
        <v>4598.2</v>
      </c>
      <c r="F13" s="359">
        <f>F28</f>
        <v>1835.7</v>
      </c>
      <c r="G13" s="323">
        <f t="shared" ref="G13:G15" si="1">F13/E13</f>
        <v>0.39922143447435954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534"/>
    </row>
    <row r="14" spans="1:54" ht="33.6" customHeight="1" x14ac:dyDescent="0.25">
      <c r="A14" s="605"/>
      <c r="B14" s="605"/>
      <c r="C14" s="605"/>
      <c r="D14" s="259" t="s">
        <v>2</v>
      </c>
      <c r="E14" s="359">
        <f>E29</f>
        <v>63576.6</v>
      </c>
      <c r="F14" s="359">
        <f>F29</f>
        <v>25074.9</v>
      </c>
      <c r="G14" s="323">
        <f t="shared" si="1"/>
        <v>0.39440454506846861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534"/>
    </row>
    <row r="15" spans="1:54" ht="15.75" x14ac:dyDescent="0.25">
      <c r="A15" s="605"/>
      <c r="B15" s="605"/>
      <c r="C15" s="605"/>
      <c r="D15" s="324" t="s">
        <v>43</v>
      </c>
      <c r="E15" s="360">
        <f>E30</f>
        <v>663783.9</v>
      </c>
      <c r="F15" s="359">
        <f>F30</f>
        <v>349654.50000000006</v>
      </c>
      <c r="G15" s="323">
        <f t="shared" si="1"/>
        <v>0.52675953725301272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534"/>
    </row>
    <row r="16" spans="1:54" ht="30.75" hidden="1" customHeight="1" x14ac:dyDescent="0.25">
      <c r="A16" s="605"/>
      <c r="B16" s="605"/>
      <c r="C16" s="605"/>
      <c r="D16" s="325" t="s">
        <v>267</v>
      </c>
      <c r="E16" s="360"/>
      <c r="F16" s="360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534"/>
    </row>
    <row r="17" spans="1:54" ht="18.75" customHeight="1" x14ac:dyDescent="0.25">
      <c r="A17" s="502" t="s">
        <v>277</v>
      </c>
      <c r="B17" s="503"/>
      <c r="C17" s="504"/>
      <c r="D17" s="268" t="s">
        <v>41</v>
      </c>
      <c r="E17" s="361"/>
      <c r="F17" s="361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509"/>
    </row>
    <row r="18" spans="1:54" ht="31.5" x14ac:dyDescent="0.25">
      <c r="A18" s="505"/>
      <c r="B18" s="506"/>
      <c r="C18" s="507"/>
      <c r="D18" s="269" t="s">
        <v>37</v>
      </c>
      <c r="E18" s="362"/>
      <c r="F18" s="363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10"/>
    </row>
    <row r="19" spans="1:54" ht="33.6" customHeight="1" x14ac:dyDescent="0.25">
      <c r="A19" s="505"/>
      <c r="B19" s="506"/>
      <c r="C19" s="507"/>
      <c r="D19" s="270" t="s">
        <v>2</v>
      </c>
      <c r="E19" s="364"/>
      <c r="F19" s="365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10"/>
    </row>
    <row r="20" spans="1:54" ht="15.75" x14ac:dyDescent="0.25">
      <c r="A20" s="505"/>
      <c r="B20" s="506"/>
      <c r="C20" s="507"/>
      <c r="D20" s="271" t="s">
        <v>43</v>
      </c>
      <c r="E20" s="364"/>
      <c r="F20" s="365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10"/>
    </row>
    <row r="21" spans="1:54" ht="34.9" customHeight="1" x14ac:dyDescent="0.25">
      <c r="A21" s="505"/>
      <c r="B21" s="508"/>
      <c r="C21" s="507"/>
      <c r="D21" s="272" t="s">
        <v>267</v>
      </c>
      <c r="E21" s="364"/>
      <c r="F21" s="365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10"/>
    </row>
    <row r="22" spans="1:54" ht="17.25" customHeight="1" x14ac:dyDescent="0.25">
      <c r="A22" s="524" t="s">
        <v>276</v>
      </c>
      <c r="B22" s="503"/>
      <c r="C22" s="504"/>
      <c r="D22" s="268" t="s">
        <v>41</v>
      </c>
      <c r="E22" s="366"/>
      <c r="F22" s="361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10"/>
    </row>
    <row r="23" spans="1:54" ht="31.5" x14ac:dyDescent="0.25">
      <c r="A23" s="573"/>
      <c r="B23" s="506"/>
      <c r="C23" s="507"/>
      <c r="D23" s="270" t="s">
        <v>37</v>
      </c>
      <c r="E23" s="367"/>
      <c r="F23" s="368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10"/>
    </row>
    <row r="24" spans="1:54" ht="31.15" customHeight="1" x14ac:dyDescent="0.25">
      <c r="A24" s="573"/>
      <c r="B24" s="506"/>
      <c r="C24" s="507"/>
      <c r="D24" s="270" t="s">
        <v>2</v>
      </c>
      <c r="E24" s="364"/>
      <c r="F24" s="365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10"/>
    </row>
    <row r="25" spans="1:54" ht="15.75" x14ac:dyDescent="0.25">
      <c r="A25" s="573"/>
      <c r="B25" s="506"/>
      <c r="C25" s="507"/>
      <c r="D25" s="273" t="s">
        <v>43</v>
      </c>
      <c r="E25" s="364"/>
      <c r="F25" s="365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10"/>
    </row>
    <row r="26" spans="1:54" s="243" customFormat="1" ht="37.15" customHeight="1" x14ac:dyDescent="0.25">
      <c r="A26" s="574"/>
      <c r="B26" s="575"/>
      <c r="C26" s="576"/>
      <c r="D26" s="274" t="s">
        <v>267</v>
      </c>
      <c r="E26" s="360"/>
      <c r="F26" s="360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10"/>
    </row>
    <row r="27" spans="1:54" ht="37.15" customHeight="1" x14ac:dyDescent="0.25">
      <c r="A27" s="524" t="s">
        <v>274</v>
      </c>
      <c r="B27" s="525"/>
      <c r="C27" s="526"/>
      <c r="D27" s="268" t="s">
        <v>41</v>
      </c>
      <c r="E27" s="358">
        <f>E28+E29+E30</f>
        <v>731958.70000000007</v>
      </c>
      <c r="F27" s="358">
        <f>F28+F29+F30</f>
        <v>376565.10000000003</v>
      </c>
      <c r="G27" s="322">
        <f>F27/E27</f>
        <v>0.51446222307351497</v>
      </c>
      <c r="H27" s="192" t="s">
        <v>275</v>
      </c>
      <c r="I27" s="190" t="s">
        <v>275</v>
      </c>
      <c r="J27" s="192" t="s">
        <v>275</v>
      </c>
      <c r="K27" s="190" t="s">
        <v>275</v>
      </c>
      <c r="L27" s="192" t="s">
        <v>275</v>
      </c>
      <c r="M27" s="190" t="s">
        <v>275</v>
      </c>
      <c r="N27" s="192" t="s">
        <v>275</v>
      </c>
      <c r="O27" s="190" t="s">
        <v>275</v>
      </c>
      <c r="P27" s="192" t="s">
        <v>275</v>
      </c>
      <c r="Q27" s="190" t="s">
        <v>275</v>
      </c>
      <c r="R27" s="192" t="s">
        <v>275</v>
      </c>
      <c r="S27" s="190" t="s">
        <v>275</v>
      </c>
      <c r="T27" s="192" t="s">
        <v>275</v>
      </c>
      <c r="U27" s="190" t="s">
        <v>275</v>
      </c>
      <c r="V27" s="192" t="s">
        <v>275</v>
      </c>
      <c r="W27" s="190" t="s">
        <v>275</v>
      </c>
      <c r="X27" s="192" t="s">
        <v>275</v>
      </c>
      <c r="Y27" s="190" t="s">
        <v>275</v>
      </c>
      <c r="Z27" s="192" t="s">
        <v>275</v>
      </c>
      <c r="AA27" s="190" t="s">
        <v>275</v>
      </c>
      <c r="AB27" s="192" t="s">
        <v>275</v>
      </c>
      <c r="AC27" s="190" t="s">
        <v>275</v>
      </c>
      <c r="AD27" s="192" t="s">
        <v>275</v>
      </c>
      <c r="AE27" s="190" t="s">
        <v>275</v>
      </c>
      <c r="AF27" s="192" t="s">
        <v>275</v>
      </c>
      <c r="AG27" s="190" t="s">
        <v>275</v>
      </c>
      <c r="AH27" s="192" t="s">
        <v>275</v>
      </c>
      <c r="AI27" s="190" t="s">
        <v>275</v>
      </c>
      <c r="AJ27" s="192" t="s">
        <v>275</v>
      </c>
      <c r="AK27" s="190" t="s">
        <v>275</v>
      </c>
      <c r="AL27" s="192" t="s">
        <v>275</v>
      </c>
      <c r="AM27" s="190" t="s">
        <v>275</v>
      </c>
      <c r="AN27" s="192" t="s">
        <v>275</v>
      </c>
      <c r="AO27" s="190" t="s">
        <v>275</v>
      </c>
      <c r="AP27" s="192" t="s">
        <v>275</v>
      </c>
      <c r="AQ27" s="190" t="s">
        <v>275</v>
      </c>
      <c r="AR27" s="192" t="s">
        <v>275</v>
      </c>
      <c r="AS27" s="190" t="s">
        <v>275</v>
      </c>
      <c r="AT27" s="192" t="s">
        <v>275</v>
      </c>
      <c r="AU27" s="190" t="s">
        <v>275</v>
      </c>
      <c r="AV27" s="192" t="s">
        <v>275</v>
      </c>
      <c r="AW27" s="190" t="s">
        <v>275</v>
      </c>
      <c r="AX27" s="192" t="s">
        <v>275</v>
      </c>
      <c r="AY27" s="190" t="s">
        <v>275</v>
      </c>
      <c r="AZ27" s="192" t="s">
        <v>275</v>
      </c>
      <c r="BA27" s="190" t="s">
        <v>275</v>
      </c>
      <c r="BB27" s="267"/>
    </row>
    <row r="28" spans="1:54" ht="37.15" customHeight="1" x14ac:dyDescent="0.25">
      <c r="A28" s="527"/>
      <c r="B28" s="528"/>
      <c r="C28" s="529"/>
      <c r="D28" s="270" t="s">
        <v>37</v>
      </c>
      <c r="E28" s="373">
        <f>E86</f>
        <v>4598.2</v>
      </c>
      <c r="F28" s="373">
        <f>F86</f>
        <v>1835.7</v>
      </c>
      <c r="G28" s="323">
        <f>F28/E28</f>
        <v>0.39922143447435954</v>
      </c>
      <c r="H28" s="192" t="s">
        <v>275</v>
      </c>
      <c r="I28" s="190" t="s">
        <v>275</v>
      </c>
      <c r="J28" s="192" t="s">
        <v>275</v>
      </c>
      <c r="K28" s="190" t="s">
        <v>275</v>
      </c>
      <c r="L28" s="192" t="s">
        <v>275</v>
      </c>
      <c r="M28" s="190" t="s">
        <v>275</v>
      </c>
      <c r="N28" s="192" t="s">
        <v>275</v>
      </c>
      <c r="O28" s="190" t="s">
        <v>275</v>
      </c>
      <c r="P28" s="192" t="s">
        <v>275</v>
      </c>
      <c r="Q28" s="190" t="s">
        <v>275</v>
      </c>
      <c r="R28" s="192" t="s">
        <v>275</v>
      </c>
      <c r="S28" s="190" t="s">
        <v>275</v>
      </c>
      <c r="T28" s="192" t="s">
        <v>275</v>
      </c>
      <c r="U28" s="190" t="s">
        <v>275</v>
      </c>
      <c r="V28" s="192" t="s">
        <v>275</v>
      </c>
      <c r="W28" s="190" t="s">
        <v>275</v>
      </c>
      <c r="X28" s="192" t="s">
        <v>275</v>
      </c>
      <c r="Y28" s="190" t="s">
        <v>275</v>
      </c>
      <c r="Z28" s="192" t="s">
        <v>275</v>
      </c>
      <c r="AA28" s="190" t="s">
        <v>275</v>
      </c>
      <c r="AB28" s="192" t="s">
        <v>275</v>
      </c>
      <c r="AC28" s="190" t="s">
        <v>275</v>
      </c>
      <c r="AD28" s="192" t="s">
        <v>275</v>
      </c>
      <c r="AE28" s="190" t="s">
        <v>275</v>
      </c>
      <c r="AF28" s="192" t="s">
        <v>275</v>
      </c>
      <c r="AG28" s="190" t="s">
        <v>275</v>
      </c>
      <c r="AH28" s="192" t="s">
        <v>275</v>
      </c>
      <c r="AI28" s="190" t="s">
        <v>275</v>
      </c>
      <c r="AJ28" s="192" t="s">
        <v>275</v>
      </c>
      <c r="AK28" s="190" t="s">
        <v>275</v>
      </c>
      <c r="AL28" s="192" t="s">
        <v>275</v>
      </c>
      <c r="AM28" s="190" t="s">
        <v>275</v>
      </c>
      <c r="AN28" s="192" t="s">
        <v>275</v>
      </c>
      <c r="AO28" s="190" t="s">
        <v>275</v>
      </c>
      <c r="AP28" s="192" t="s">
        <v>275</v>
      </c>
      <c r="AQ28" s="190" t="s">
        <v>275</v>
      </c>
      <c r="AR28" s="192" t="s">
        <v>275</v>
      </c>
      <c r="AS28" s="190" t="s">
        <v>275</v>
      </c>
      <c r="AT28" s="192" t="s">
        <v>275</v>
      </c>
      <c r="AU28" s="190" t="s">
        <v>275</v>
      </c>
      <c r="AV28" s="192" t="s">
        <v>275</v>
      </c>
      <c r="AW28" s="190" t="s">
        <v>275</v>
      </c>
      <c r="AX28" s="192" t="s">
        <v>275</v>
      </c>
      <c r="AY28" s="190" t="s">
        <v>275</v>
      </c>
      <c r="AZ28" s="192" t="s">
        <v>275</v>
      </c>
      <c r="BA28" s="190" t="s">
        <v>275</v>
      </c>
      <c r="BB28" s="267"/>
    </row>
    <row r="29" spans="1:54" ht="37.15" customHeight="1" x14ac:dyDescent="0.25">
      <c r="A29" s="527"/>
      <c r="B29" s="528"/>
      <c r="C29" s="529"/>
      <c r="D29" s="270" t="s">
        <v>2</v>
      </c>
      <c r="E29" s="359">
        <f>E87</f>
        <v>63576.6</v>
      </c>
      <c r="F29" s="373">
        <f>F87</f>
        <v>25074.9</v>
      </c>
      <c r="G29" s="323">
        <f>F29/E29</f>
        <v>0.39440454506846861</v>
      </c>
      <c r="H29" s="192" t="s">
        <v>275</v>
      </c>
      <c r="I29" s="190" t="s">
        <v>275</v>
      </c>
      <c r="J29" s="192" t="s">
        <v>275</v>
      </c>
      <c r="K29" s="190" t="s">
        <v>275</v>
      </c>
      <c r="L29" s="192" t="s">
        <v>275</v>
      </c>
      <c r="M29" s="190" t="s">
        <v>275</v>
      </c>
      <c r="N29" s="192" t="s">
        <v>275</v>
      </c>
      <c r="O29" s="190" t="s">
        <v>275</v>
      </c>
      <c r="P29" s="192" t="s">
        <v>275</v>
      </c>
      <c r="Q29" s="190" t="s">
        <v>275</v>
      </c>
      <c r="R29" s="192" t="s">
        <v>275</v>
      </c>
      <c r="S29" s="190" t="s">
        <v>275</v>
      </c>
      <c r="T29" s="192" t="s">
        <v>275</v>
      </c>
      <c r="U29" s="190" t="s">
        <v>275</v>
      </c>
      <c r="V29" s="192" t="s">
        <v>275</v>
      </c>
      <c r="W29" s="190" t="s">
        <v>275</v>
      </c>
      <c r="X29" s="192" t="s">
        <v>275</v>
      </c>
      <c r="Y29" s="190" t="s">
        <v>275</v>
      </c>
      <c r="Z29" s="192" t="s">
        <v>275</v>
      </c>
      <c r="AA29" s="190" t="s">
        <v>275</v>
      </c>
      <c r="AB29" s="192" t="s">
        <v>275</v>
      </c>
      <c r="AC29" s="190" t="s">
        <v>275</v>
      </c>
      <c r="AD29" s="192" t="s">
        <v>275</v>
      </c>
      <c r="AE29" s="190" t="s">
        <v>275</v>
      </c>
      <c r="AF29" s="192" t="s">
        <v>275</v>
      </c>
      <c r="AG29" s="190" t="s">
        <v>275</v>
      </c>
      <c r="AH29" s="192" t="s">
        <v>275</v>
      </c>
      <c r="AI29" s="190" t="s">
        <v>275</v>
      </c>
      <c r="AJ29" s="192" t="s">
        <v>275</v>
      </c>
      <c r="AK29" s="190" t="s">
        <v>275</v>
      </c>
      <c r="AL29" s="192" t="s">
        <v>275</v>
      </c>
      <c r="AM29" s="190" t="s">
        <v>275</v>
      </c>
      <c r="AN29" s="192" t="s">
        <v>275</v>
      </c>
      <c r="AO29" s="190" t="s">
        <v>275</v>
      </c>
      <c r="AP29" s="192" t="s">
        <v>275</v>
      </c>
      <c r="AQ29" s="190" t="s">
        <v>275</v>
      </c>
      <c r="AR29" s="192" t="s">
        <v>275</v>
      </c>
      <c r="AS29" s="190" t="s">
        <v>275</v>
      </c>
      <c r="AT29" s="192" t="s">
        <v>275</v>
      </c>
      <c r="AU29" s="190" t="s">
        <v>275</v>
      </c>
      <c r="AV29" s="192" t="s">
        <v>275</v>
      </c>
      <c r="AW29" s="190" t="s">
        <v>275</v>
      </c>
      <c r="AX29" s="192" t="s">
        <v>275</v>
      </c>
      <c r="AY29" s="190" t="s">
        <v>275</v>
      </c>
      <c r="AZ29" s="192" t="s">
        <v>275</v>
      </c>
      <c r="BA29" s="190" t="s">
        <v>275</v>
      </c>
      <c r="BB29" s="267"/>
    </row>
    <row r="30" spans="1:54" ht="37.15" customHeight="1" x14ac:dyDescent="0.25">
      <c r="A30" s="527"/>
      <c r="B30" s="528"/>
      <c r="C30" s="529"/>
      <c r="D30" s="273" t="s">
        <v>43</v>
      </c>
      <c r="E30" s="359">
        <f>E88+E93+E98+E103+E108</f>
        <v>663783.9</v>
      </c>
      <c r="F30" s="373">
        <f>F52+F58+F69+F74+F78</f>
        <v>349654.50000000006</v>
      </c>
      <c r="G30" s="323">
        <f>F30/E30</f>
        <v>0.52675953725301272</v>
      </c>
      <c r="H30" s="192" t="s">
        <v>275</v>
      </c>
      <c r="I30" s="190" t="s">
        <v>275</v>
      </c>
      <c r="J30" s="192" t="s">
        <v>275</v>
      </c>
      <c r="K30" s="190" t="s">
        <v>275</v>
      </c>
      <c r="L30" s="192" t="s">
        <v>275</v>
      </c>
      <c r="M30" s="190" t="s">
        <v>275</v>
      </c>
      <c r="N30" s="192" t="s">
        <v>275</v>
      </c>
      <c r="O30" s="190" t="s">
        <v>275</v>
      </c>
      <c r="P30" s="192" t="s">
        <v>275</v>
      </c>
      <c r="Q30" s="190" t="s">
        <v>275</v>
      </c>
      <c r="R30" s="192" t="s">
        <v>275</v>
      </c>
      <c r="S30" s="190" t="s">
        <v>275</v>
      </c>
      <c r="T30" s="192" t="s">
        <v>275</v>
      </c>
      <c r="U30" s="190" t="s">
        <v>275</v>
      </c>
      <c r="V30" s="192" t="s">
        <v>275</v>
      </c>
      <c r="W30" s="190" t="s">
        <v>275</v>
      </c>
      <c r="X30" s="192" t="s">
        <v>275</v>
      </c>
      <c r="Y30" s="190" t="s">
        <v>275</v>
      </c>
      <c r="Z30" s="192" t="s">
        <v>275</v>
      </c>
      <c r="AA30" s="190" t="s">
        <v>275</v>
      </c>
      <c r="AB30" s="192" t="s">
        <v>275</v>
      </c>
      <c r="AC30" s="190" t="s">
        <v>275</v>
      </c>
      <c r="AD30" s="192" t="s">
        <v>275</v>
      </c>
      <c r="AE30" s="190" t="s">
        <v>275</v>
      </c>
      <c r="AF30" s="192" t="s">
        <v>275</v>
      </c>
      <c r="AG30" s="190" t="s">
        <v>275</v>
      </c>
      <c r="AH30" s="192" t="s">
        <v>275</v>
      </c>
      <c r="AI30" s="190" t="s">
        <v>275</v>
      </c>
      <c r="AJ30" s="192" t="s">
        <v>275</v>
      </c>
      <c r="AK30" s="190" t="s">
        <v>275</v>
      </c>
      <c r="AL30" s="192" t="s">
        <v>275</v>
      </c>
      <c r="AM30" s="190" t="s">
        <v>275</v>
      </c>
      <c r="AN30" s="192" t="s">
        <v>275</v>
      </c>
      <c r="AO30" s="190" t="s">
        <v>275</v>
      </c>
      <c r="AP30" s="192" t="s">
        <v>275</v>
      </c>
      <c r="AQ30" s="190" t="s">
        <v>275</v>
      </c>
      <c r="AR30" s="192" t="s">
        <v>275</v>
      </c>
      <c r="AS30" s="190" t="s">
        <v>275</v>
      </c>
      <c r="AT30" s="192" t="s">
        <v>275</v>
      </c>
      <c r="AU30" s="190" t="s">
        <v>275</v>
      </c>
      <c r="AV30" s="192" t="s">
        <v>275</v>
      </c>
      <c r="AW30" s="190" t="s">
        <v>275</v>
      </c>
      <c r="AX30" s="192" t="s">
        <v>275</v>
      </c>
      <c r="AY30" s="190" t="s">
        <v>275</v>
      </c>
      <c r="AZ30" s="192" t="s">
        <v>275</v>
      </c>
      <c r="BA30" s="190" t="s">
        <v>275</v>
      </c>
      <c r="BB30" s="267"/>
    </row>
    <row r="31" spans="1:54" ht="37.15" hidden="1" customHeight="1" x14ac:dyDescent="0.25">
      <c r="A31" s="530"/>
      <c r="B31" s="531"/>
      <c r="C31" s="532"/>
      <c r="D31" s="274" t="s">
        <v>267</v>
      </c>
      <c r="E31" s="360"/>
      <c r="F31" s="360"/>
      <c r="G31" s="204"/>
      <c r="H31" s="192" t="s">
        <v>275</v>
      </c>
      <c r="I31" s="190" t="s">
        <v>275</v>
      </c>
      <c r="J31" s="192" t="s">
        <v>275</v>
      </c>
      <c r="K31" s="190" t="s">
        <v>275</v>
      </c>
      <c r="L31" s="192" t="s">
        <v>275</v>
      </c>
      <c r="M31" s="190" t="s">
        <v>275</v>
      </c>
      <c r="N31" s="192" t="s">
        <v>275</v>
      </c>
      <c r="O31" s="190" t="s">
        <v>275</v>
      </c>
      <c r="P31" s="192" t="s">
        <v>275</v>
      </c>
      <c r="Q31" s="190" t="s">
        <v>275</v>
      </c>
      <c r="R31" s="192" t="s">
        <v>275</v>
      </c>
      <c r="S31" s="190" t="s">
        <v>275</v>
      </c>
      <c r="T31" s="192" t="s">
        <v>275</v>
      </c>
      <c r="U31" s="190" t="s">
        <v>275</v>
      </c>
      <c r="V31" s="192" t="s">
        <v>275</v>
      </c>
      <c r="W31" s="190" t="s">
        <v>275</v>
      </c>
      <c r="X31" s="192" t="s">
        <v>275</v>
      </c>
      <c r="Y31" s="190" t="s">
        <v>275</v>
      </c>
      <c r="Z31" s="192" t="s">
        <v>275</v>
      </c>
      <c r="AA31" s="190" t="s">
        <v>275</v>
      </c>
      <c r="AB31" s="192" t="s">
        <v>275</v>
      </c>
      <c r="AC31" s="190" t="s">
        <v>275</v>
      </c>
      <c r="AD31" s="192" t="s">
        <v>275</v>
      </c>
      <c r="AE31" s="190" t="s">
        <v>275</v>
      </c>
      <c r="AF31" s="192" t="s">
        <v>275</v>
      </c>
      <c r="AG31" s="190" t="s">
        <v>275</v>
      </c>
      <c r="AH31" s="192" t="s">
        <v>275</v>
      </c>
      <c r="AI31" s="190" t="s">
        <v>275</v>
      </c>
      <c r="AJ31" s="192" t="s">
        <v>275</v>
      </c>
      <c r="AK31" s="190" t="s">
        <v>275</v>
      </c>
      <c r="AL31" s="192" t="s">
        <v>275</v>
      </c>
      <c r="AM31" s="190" t="s">
        <v>275</v>
      </c>
      <c r="AN31" s="192" t="s">
        <v>275</v>
      </c>
      <c r="AO31" s="190" t="s">
        <v>275</v>
      </c>
      <c r="AP31" s="192" t="s">
        <v>275</v>
      </c>
      <c r="AQ31" s="190" t="s">
        <v>275</v>
      </c>
      <c r="AR31" s="192" t="s">
        <v>275</v>
      </c>
      <c r="AS31" s="190" t="s">
        <v>275</v>
      </c>
      <c r="AT31" s="192" t="s">
        <v>275</v>
      </c>
      <c r="AU31" s="190" t="s">
        <v>275</v>
      </c>
      <c r="AV31" s="192" t="s">
        <v>275</v>
      </c>
      <c r="AW31" s="190" t="s">
        <v>275</v>
      </c>
      <c r="AX31" s="192" t="s">
        <v>275</v>
      </c>
      <c r="AY31" s="190" t="s">
        <v>275</v>
      </c>
      <c r="AZ31" s="192" t="s">
        <v>275</v>
      </c>
      <c r="BA31" s="190" t="s">
        <v>275</v>
      </c>
      <c r="BB31" s="267"/>
    </row>
    <row r="32" spans="1:54" s="113" customFormat="1" ht="15.75" x14ac:dyDescent="0.25">
      <c r="A32" s="577" t="s">
        <v>325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8"/>
      <c r="AG32" s="578"/>
      <c r="AH32" s="578"/>
      <c r="AI32" s="578"/>
      <c r="AJ32" s="578"/>
      <c r="AK32" s="578"/>
      <c r="AL32" s="578"/>
      <c r="AM32" s="578"/>
      <c r="AN32" s="578"/>
      <c r="AO32" s="578"/>
      <c r="AP32" s="578"/>
      <c r="AQ32" s="578"/>
      <c r="AR32" s="578"/>
      <c r="AS32" s="578"/>
      <c r="AT32" s="578"/>
      <c r="AU32" s="578"/>
      <c r="AV32" s="578"/>
      <c r="AW32" s="578"/>
      <c r="AX32" s="578"/>
      <c r="AY32" s="578"/>
      <c r="AZ32" s="578"/>
      <c r="BA32" s="578"/>
      <c r="BB32" s="579"/>
    </row>
    <row r="33" spans="1:54" ht="18.75" customHeight="1" x14ac:dyDescent="0.25">
      <c r="A33" s="519" t="s">
        <v>1</v>
      </c>
      <c r="B33" s="521" t="s">
        <v>326</v>
      </c>
      <c r="C33" s="610" t="s">
        <v>354</v>
      </c>
      <c r="D33" s="220" t="s">
        <v>41</v>
      </c>
      <c r="E33" s="358">
        <f>E34+E35+E36</f>
        <v>533788.5</v>
      </c>
      <c r="F33" s="358">
        <f>F34+F35+F36</f>
        <v>290149.59999999998</v>
      </c>
      <c r="G33" s="322">
        <f>F33/E33</f>
        <v>0.54356659987991496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11"/>
    </row>
    <row r="34" spans="1:54" ht="31.5" x14ac:dyDescent="0.25">
      <c r="A34" s="520"/>
      <c r="B34" s="522"/>
      <c r="C34" s="611"/>
      <c r="D34" s="259" t="s">
        <v>37</v>
      </c>
      <c r="E34" s="369">
        <v>4598.2</v>
      </c>
      <c r="F34" s="359">
        <v>1835.7</v>
      </c>
      <c r="G34" s="323">
        <f>F34/E34</f>
        <v>0.39922143447435954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12"/>
    </row>
    <row r="35" spans="1:54" ht="46.5" customHeight="1" x14ac:dyDescent="0.25">
      <c r="A35" s="520"/>
      <c r="B35" s="522"/>
      <c r="C35" s="611"/>
      <c r="D35" s="259" t="s">
        <v>2</v>
      </c>
      <c r="E35" s="369">
        <v>63576.6</v>
      </c>
      <c r="F35" s="359">
        <v>25074.9</v>
      </c>
      <c r="G35" s="323">
        <f>F35/E35</f>
        <v>0.39440454506846861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12"/>
    </row>
    <row r="36" spans="1:54" ht="27.2" customHeight="1" x14ac:dyDescent="0.25">
      <c r="A36" s="520"/>
      <c r="B36" s="523"/>
      <c r="C36" s="612"/>
      <c r="D36" s="324" t="s">
        <v>43</v>
      </c>
      <c r="E36" s="369">
        <v>465613.7</v>
      </c>
      <c r="F36" s="359">
        <v>263239</v>
      </c>
      <c r="G36" s="323">
        <f>F36/E36</f>
        <v>0.56535922375136294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12"/>
    </row>
    <row r="37" spans="1:54" s="243" customFormat="1" ht="36.6" hidden="1" customHeight="1" x14ac:dyDescent="0.25">
      <c r="A37" s="520"/>
      <c r="B37" s="424"/>
      <c r="C37" s="435"/>
      <c r="D37" s="325" t="s">
        <v>267</v>
      </c>
      <c r="E37" s="359"/>
      <c r="F37" s="359"/>
      <c r="G37" s="323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12"/>
    </row>
    <row r="38" spans="1:54" ht="18.75" customHeight="1" x14ac:dyDescent="0.25">
      <c r="A38" s="519" t="s">
        <v>3</v>
      </c>
      <c r="B38" s="521" t="s">
        <v>327</v>
      </c>
      <c r="C38" s="610" t="s">
        <v>354</v>
      </c>
      <c r="D38" s="220" t="s">
        <v>41</v>
      </c>
      <c r="E38" s="358">
        <f>E39+E40+E41</f>
        <v>9470.7999999999993</v>
      </c>
      <c r="F38" s="358">
        <f>F39+F40+F41</f>
        <v>6541.9</v>
      </c>
      <c r="G38" s="322">
        <f>F38/E38</f>
        <v>0.69074418211766697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11"/>
    </row>
    <row r="39" spans="1:54" ht="31.9" customHeight="1" x14ac:dyDescent="0.25">
      <c r="A39" s="520"/>
      <c r="B39" s="522"/>
      <c r="C39" s="611"/>
      <c r="D39" s="259" t="s">
        <v>37</v>
      </c>
      <c r="E39" s="359">
        <v>0</v>
      </c>
      <c r="F39" s="359"/>
      <c r="G39" s="323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12"/>
    </row>
    <row r="40" spans="1:54" ht="34.9" customHeight="1" x14ac:dyDescent="0.25">
      <c r="A40" s="520"/>
      <c r="B40" s="522"/>
      <c r="C40" s="611"/>
      <c r="D40" s="259" t="s">
        <v>2</v>
      </c>
      <c r="E40" s="359">
        <v>0</v>
      </c>
      <c r="F40" s="359"/>
      <c r="G40" s="323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12"/>
    </row>
    <row r="41" spans="1:54" ht="21.75" customHeight="1" x14ac:dyDescent="0.25">
      <c r="A41" s="520"/>
      <c r="B41" s="523"/>
      <c r="C41" s="612"/>
      <c r="D41" s="324" t="s">
        <v>43</v>
      </c>
      <c r="E41" s="369">
        <v>9470.7999999999993</v>
      </c>
      <c r="F41" s="359">
        <v>6541.9</v>
      </c>
      <c r="G41" s="322">
        <f>F41/E41</f>
        <v>0.69074418211766697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12"/>
    </row>
    <row r="42" spans="1:54" ht="34.9" hidden="1" customHeight="1" x14ac:dyDescent="0.25">
      <c r="A42" s="520"/>
      <c r="B42" s="424"/>
      <c r="C42" s="435"/>
      <c r="D42" s="325" t="s">
        <v>267</v>
      </c>
      <c r="E42" s="359"/>
      <c r="F42" s="359"/>
      <c r="G42" s="323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12"/>
    </row>
    <row r="43" spans="1:54" s="243" customFormat="1" ht="22.15" customHeight="1" x14ac:dyDescent="0.25">
      <c r="A43" s="519" t="s">
        <v>4</v>
      </c>
      <c r="B43" s="521" t="s">
        <v>328</v>
      </c>
      <c r="C43" s="613" t="s">
        <v>354</v>
      </c>
      <c r="D43" s="220" t="s">
        <v>41</v>
      </c>
      <c r="E43" s="358">
        <f>E44+E45+E46</f>
        <v>0</v>
      </c>
      <c r="F43" s="358">
        <v>0</v>
      </c>
      <c r="G43" s="322" t="e">
        <f>F43/E43*100</f>
        <v>#DIV/0!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11"/>
    </row>
    <row r="44" spans="1:54" ht="31.5" x14ac:dyDescent="0.25">
      <c r="A44" s="520"/>
      <c r="B44" s="522"/>
      <c r="C44" s="614"/>
      <c r="D44" s="259" t="s">
        <v>37</v>
      </c>
      <c r="E44" s="359">
        <v>0</v>
      </c>
      <c r="F44" s="359"/>
      <c r="G44" s="323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12"/>
    </row>
    <row r="45" spans="1:54" ht="31.15" customHeight="1" x14ac:dyDescent="0.25">
      <c r="A45" s="520"/>
      <c r="B45" s="522"/>
      <c r="C45" s="614"/>
      <c r="D45" s="259" t="s">
        <v>2</v>
      </c>
      <c r="E45" s="359">
        <v>0</v>
      </c>
      <c r="F45" s="359"/>
      <c r="G45" s="323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12"/>
    </row>
    <row r="46" spans="1:54" ht="21.75" customHeight="1" x14ac:dyDescent="0.25">
      <c r="A46" s="520"/>
      <c r="B46" s="522"/>
      <c r="C46" s="614"/>
      <c r="D46" s="324" t="s">
        <v>43</v>
      </c>
      <c r="E46" s="369">
        <v>0</v>
      </c>
      <c r="F46" s="359">
        <v>0</v>
      </c>
      <c r="G46" s="323" t="e">
        <f t="shared" si="3"/>
        <v>#DIV/0!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12"/>
    </row>
    <row r="47" spans="1:54" ht="30" hidden="1" customHeight="1" x14ac:dyDescent="0.25">
      <c r="A47" s="520"/>
      <c r="B47" s="523"/>
      <c r="C47" s="615"/>
      <c r="D47" s="325" t="s">
        <v>267</v>
      </c>
      <c r="E47" s="359"/>
      <c r="F47" s="359"/>
      <c r="G47" s="323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12"/>
    </row>
    <row r="48" spans="1:54" ht="30" hidden="1" customHeight="1" x14ac:dyDescent="0.25">
      <c r="A48" s="426"/>
      <c r="B48" s="424"/>
      <c r="C48" s="435"/>
      <c r="D48" s="325" t="s">
        <v>267</v>
      </c>
      <c r="E48" s="359"/>
      <c r="F48" s="359"/>
      <c r="G48" s="323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428"/>
    </row>
    <row r="49" spans="1:54" ht="20.25" customHeight="1" x14ac:dyDescent="0.25">
      <c r="A49" s="513"/>
      <c r="B49" s="515" t="s">
        <v>268</v>
      </c>
      <c r="C49" s="517"/>
      <c r="D49" s="220" t="s">
        <v>41</v>
      </c>
      <c r="E49" s="358">
        <f>E50+E51+E52</f>
        <v>543259.30000000005</v>
      </c>
      <c r="F49" s="358">
        <f>F50+F51+F52</f>
        <v>296691.5</v>
      </c>
      <c r="G49" s="322">
        <f>F49/E49</f>
        <v>0.54613239018641735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509"/>
    </row>
    <row r="50" spans="1:54" ht="35.25" customHeight="1" x14ac:dyDescent="0.25">
      <c r="A50" s="514"/>
      <c r="B50" s="516"/>
      <c r="C50" s="518"/>
      <c r="D50" s="259" t="s">
        <v>37</v>
      </c>
      <c r="E50" s="359">
        <f>E34+E39+E44</f>
        <v>4598.2</v>
      </c>
      <c r="F50" s="359">
        <f>F34+F39+F44</f>
        <v>1835.7</v>
      </c>
      <c r="G50" s="323">
        <f>F50/E50</f>
        <v>0.39922143447435954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534"/>
    </row>
    <row r="51" spans="1:54" ht="33" customHeight="1" x14ac:dyDescent="0.25">
      <c r="A51" s="514"/>
      <c r="B51" s="516"/>
      <c r="C51" s="518"/>
      <c r="D51" s="259" t="s">
        <v>2</v>
      </c>
      <c r="E51" s="359">
        <f t="shared" ref="E51:F52" si="4">E35+E40+E45</f>
        <v>63576.6</v>
      </c>
      <c r="F51" s="359">
        <f t="shared" si="4"/>
        <v>25074.9</v>
      </c>
      <c r="G51" s="323">
        <f>F51/E51</f>
        <v>0.39440454506846861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534"/>
    </row>
    <row r="52" spans="1:54" ht="19.7" customHeight="1" x14ac:dyDescent="0.25">
      <c r="A52" s="514"/>
      <c r="B52" s="516"/>
      <c r="C52" s="518"/>
      <c r="D52" s="262" t="s">
        <v>43</v>
      </c>
      <c r="E52" s="359">
        <f t="shared" si="4"/>
        <v>475084.5</v>
      </c>
      <c r="F52" s="359">
        <f>F46+F41+F36</f>
        <v>269780.90000000002</v>
      </c>
      <c r="G52" s="323">
        <f>F52/E52</f>
        <v>0.5678587703871627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534"/>
    </row>
    <row r="53" spans="1:54" ht="34.9" hidden="1" customHeight="1" x14ac:dyDescent="0.25">
      <c r="A53" s="514"/>
      <c r="B53" s="516"/>
      <c r="C53" s="518"/>
      <c r="D53" s="263" t="s">
        <v>267</v>
      </c>
      <c r="E53" s="319"/>
      <c r="F53" s="327"/>
      <c r="G53" s="323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534"/>
    </row>
    <row r="54" spans="1:54" ht="15.75" x14ac:dyDescent="0.25">
      <c r="A54" s="577" t="s">
        <v>330</v>
      </c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78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9"/>
    </row>
    <row r="55" spans="1:54" ht="22.5" customHeight="1" x14ac:dyDescent="0.25">
      <c r="A55" s="519" t="s">
        <v>6</v>
      </c>
      <c r="B55" s="517" t="s">
        <v>331</v>
      </c>
      <c r="C55" s="613" t="s">
        <v>353</v>
      </c>
      <c r="D55" s="220" t="s">
        <v>41</v>
      </c>
      <c r="E55" s="358">
        <f>E56+E57+E58</f>
        <v>122272.90000000001</v>
      </c>
      <c r="F55" s="358">
        <f>F56+F57+F58</f>
        <v>52734.7</v>
      </c>
      <c r="G55" s="322">
        <f>F55/E55</f>
        <v>0.43128690004081027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11"/>
    </row>
    <row r="56" spans="1:54" ht="36.75" customHeight="1" x14ac:dyDescent="0.25">
      <c r="A56" s="520"/>
      <c r="B56" s="518"/>
      <c r="C56" s="614"/>
      <c r="D56" s="259" t="s">
        <v>37</v>
      </c>
      <c r="E56" s="360"/>
      <c r="F56" s="360"/>
      <c r="G56" s="323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12"/>
    </row>
    <row r="57" spans="1:54" ht="35.450000000000003" customHeight="1" x14ac:dyDescent="0.25">
      <c r="A57" s="520"/>
      <c r="B57" s="518"/>
      <c r="C57" s="614"/>
      <c r="D57" s="259" t="s">
        <v>2</v>
      </c>
      <c r="E57" s="365"/>
      <c r="F57" s="370"/>
      <c r="G57" s="323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12"/>
    </row>
    <row r="58" spans="1:54" ht="22.5" customHeight="1" x14ac:dyDescent="0.25">
      <c r="A58" s="520"/>
      <c r="B58" s="518"/>
      <c r="C58" s="614"/>
      <c r="D58" s="262" t="s">
        <v>43</v>
      </c>
      <c r="E58" s="369">
        <f>122136.1+136.8</f>
        <v>122272.90000000001</v>
      </c>
      <c r="F58" s="370">
        <v>52734.7</v>
      </c>
      <c r="G58" s="323">
        <f>F58/E58</f>
        <v>0.43128690004081027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12"/>
    </row>
    <row r="59" spans="1:54" ht="38.450000000000003" hidden="1" customHeight="1" x14ac:dyDescent="0.25">
      <c r="A59" s="520"/>
      <c r="B59" s="518"/>
      <c r="C59" s="614"/>
      <c r="D59" s="263" t="s">
        <v>267</v>
      </c>
      <c r="E59" s="365"/>
      <c r="F59" s="365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12"/>
    </row>
    <row r="60" spans="1:54" ht="21" customHeight="1" x14ac:dyDescent="0.25">
      <c r="A60" s="519"/>
      <c r="B60" s="515" t="s">
        <v>269</v>
      </c>
      <c r="C60" s="517"/>
      <c r="D60" s="220" t="s">
        <v>41</v>
      </c>
      <c r="E60" s="358">
        <f>E61+E62+E63</f>
        <v>122272.90000000001</v>
      </c>
      <c r="F60" s="358">
        <f>F61+F62+F63</f>
        <v>52734.7</v>
      </c>
      <c r="G60" s="322">
        <f>F60/E60</f>
        <v>0.43128690004081027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509"/>
    </row>
    <row r="61" spans="1:54" ht="31.5" x14ac:dyDescent="0.25">
      <c r="A61" s="520"/>
      <c r="B61" s="516"/>
      <c r="C61" s="518"/>
      <c r="D61" s="259" t="s">
        <v>37</v>
      </c>
      <c r="E61" s="360"/>
      <c r="F61" s="360"/>
      <c r="G61" s="323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534"/>
    </row>
    <row r="62" spans="1:54" ht="33" customHeight="1" x14ac:dyDescent="0.25">
      <c r="A62" s="520"/>
      <c r="B62" s="516"/>
      <c r="C62" s="518"/>
      <c r="D62" s="259" t="s">
        <v>2</v>
      </c>
      <c r="E62" s="360"/>
      <c r="F62" s="360"/>
      <c r="G62" s="323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534"/>
    </row>
    <row r="63" spans="1:54" ht="21" customHeight="1" x14ac:dyDescent="0.25">
      <c r="A63" s="520"/>
      <c r="B63" s="516"/>
      <c r="C63" s="518"/>
      <c r="D63" s="262" t="s">
        <v>43</v>
      </c>
      <c r="E63" s="369">
        <f>E58</f>
        <v>122272.90000000001</v>
      </c>
      <c r="F63" s="369">
        <f>F58</f>
        <v>52734.7</v>
      </c>
      <c r="G63" s="323">
        <f>F63/E63</f>
        <v>0.43128690004081027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534"/>
    </row>
    <row r="64" spans="1:54" ht="28.9" hidden="1" customHeight="1" x14ac:dyDescent="0.25">
      <c r="A64" s="520"/>
      <c r="B64" s="516"/>
      <c r="C64" s="518"/>
      <c r="D64" s="263" t="s">
        <v>267</v>
      </c>
      <c r="E64" s="179"/>
      <c r="F64" s="354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534"/>
    </row>
    <row r="65" spans="1:54" ht="15.75" x14ac:dyDescent="0.25">
      <c r="A65" s="577" t="s">
        <v>332</v>
      </c>
      <c r="B65" s="578"/>
      <c r="C65" s="578"/>
      <c r="D65" s="578"/>
      <c r="E65" s="578"/>
      <c r="F65" s="578"/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  <c r="BB65" s="579"/>
    </row>
    <row r="66" spans="1:54" ht="22.5" customHeight="1" x14ac:dyDescent="0.25">
      <c r="A66" s="519" t="s">
        <v>16</v>
      </c>
      <c r="B66" s="517" t="s">
        <v>348</v>
      </c>
      <c r="C66" s="613" t="s">
        <v>350</v>
      </c>
      <c r="D66" s="220" t="s">
        <v>41</v>
      </c>
      <c r="E66" s="358">
        <f>E67+E68+E69</f>
        <v>22976.800000000003</v>
      </c>
      <c r="F66" s="358">
        <f>F67+F68+F69</f>
        <v>10604.7</v>
      </c>
      <c r="G66" s="323">
        <f>F66/E66</f>
        <v>0.46153946589603423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11"/>
    </row>
    <row r="67" spans="1:54" ht="36.75" customHeight="1" x14ac:dyDescent="0.25">
      <c r="A67" s="520"/>
      <c r="B67" s="518"/>
      <c r="C67" s="614"/>
      <c r="D67" s="259" t="s">
        <v>37</v>
      </c>
      <c r="E67" s="360"/>
      <c r="F67" s="360"/>
      <c r="G67" s="323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12"/>
    </row>
    <row r="68" spans="1:54" ht="35.450000000000003" customHeight="1" x14ac:dyDescent="0.25">
      <c r="A68" s="520"/>
      <c r="B68" s="518"/>
      <c r="C68" s="614"/>
      <c r="D68" s="259" t="s">
        <v>2</v>
      </c>
      <c r="E68" s="365"/>
      <c r="F68" s="365"/>
      <c r="G68" s="323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12"/>
    </row>
    <row r="69" spans="1:54" ht="22.5" customHeight="1" x14ac:dyDescent="0.25">
      <c r="A69" s="520"/>
      <c r="B69" s="518"/>
      <c r="C69" s="614"/>
      <c r="D69" s="262" t="s">
        <v>43</v>
      </c>
      <c r="E69" s="369">
        <f>22280.9+695.9</f>
        <v>22976.800000000003</v>
      </c>
      <c r="F69" s="360">
        <v>10604.7</v>
      </c>
      <c r="G69" s="323">
        <f t="shared" si="7"/>
        <v>0.46153946589603423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12"/>
    </row>
    <row r="70" spans="1:54" ht="38.450000000000003" hidden="1" customHeight="1" x14ac:dyDescent="0.25">
      <c r="A70" s="520"/>
      <c r="B70" s="518"/>
      <c r="C70" s="614"/>
      <c r="D70" s="263" t="s">
        <v>267</v>
      </c>
      <c r="E70" s="365"/>
      <c r="F70" s="365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12"/>
    </row>
    <row r="71" spans="1:54" ht="18.75" customHeight="1" x14ac:dyDescent="0.25">
      <c r="A71" s="604" t="s">
        <v>333</v>
      </c>
      <c r="B71" s="602" t="s">
        <v>349</v>
      </c>
      <c r="C71" s="616" t="s">
        <v>351</v>
      </c>
      <c r="D71" s="220" t="s">
        <v>41</v>
      </c>
      <c r="E71" s="358">
        <f>E72+E73+E74</f>
        <v>43449.7</v>
      </c>
      <c r="F71" s="358">
        <f>F72+F73+F74</f>
        <v>16534.2</v>
      </c>
      <c r="G71" s="323">
        <f>F71/E71</f>
        <v>0.38053657447577316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433"/>
    </row>
    <row r="72" spans="1:54" ht="31.9" customHeight="1" x14ac:dyDescent="0.25">
      <c r="A72" s="604"/>
      <c r="B72" s="602"/>
      <c r="C72" s="616"/>
      <c r="D72" s="259" t="s">
        <v>37</v>
      </c>
      <c r="E72" s="359">
        <v>0</v>
      </c>
      <c r="F72" s="359"/>
      <c r="G72" s="323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433"/>
    </row>
    <row r="73" spans="1:54" ht="34.9" customHeight="1" x14ac:dyDescent="0.25">
      <c r="A73" s="604"/>
      <c r="B73" s="602"/>
      <c r="C73" s="616"/>
      <c r="D73" s="259" t="s">
        <v>2</v>
      </c>
      <c r="E73" s="359">
        <v>0</v>
      </c>
      <c r="F73" s="359"/>
      <c r="G73" s="323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433"/>
    </row>
    <row r="74" spans="1:54" ht="21.75" customHeight="1" x14ac:dyDescent="0.25">
      <c r="A74" s="604"/>
      <c r="B74" s="602"/>
      <c r="C74" s="616"/>
      <c r="D74" s="324" t="s">
        <v>43</v>
      </c>
      <c r="E74" s="369">
        <v>43449.7</v>
      </c>
      <c r="F74" s="359">
        <v>16534.2</v>
      </c>
      <c r="G74" s="323">
        <f t="shared" si="8"/>
        <v>0.38053657447577316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433"/>
    </row>
    <row r="75" spans="1:54" ht="18.75" customHeight="1" x14ac:dyDescent="0.25">
      <c r="A75" s="604" t="s">
        <v>346</v>
      </c>
      <c r="B75" s="602" t="s">
        <v>347</v>
      </c>
      <c r="C75" s="616" t="s">
        <v>352</v>
      </c>
      <c r="D75" s="220" t="s">
        <v>41</v>
      </c>
      <c r="E75" s="358">
        <f>E76+E77+E78</f>
        <v>0</v>
      </c>
      <c r="F75" s="358">
        <f>F76+F77+F78</f>
        <v>0</v>
      </c>
      <c r="G75" s="323" t="e">
        <f>F75/E75</f>
        <v>#DIV/0!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433"/>
    </row>
    <row r="76" spans="1:54" ht="31.9" customHeight="1" x14ac:dyDescent="0.25">
      <c r="A76" s="604"/>
      <c r="B76" s="602"/>
      <c r="C76" s="616"/>
      <c r="D76" s="259" t="s">
        <v>37</v>
      </c>
      <c r="E76" s="359">
        <v>0</v>
      </c>
      <c r="F76" s="359"/>
      <c r="G76" s="323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433"/>
    </row>
    <row r="77" spans="1:54" ht="56.25" customHeight="1" x14ac:dyDescent="0.25">
      <c r="A77" s="604"/>
      <c r="B77" s="602"/>
      <c r="C77" s="616"/>
      <c r="D77" s="259" t="s">
        <v>2</v>
      </c>
      <c r="E77" s="359">
        <v>0</v>
      </c>
      <c r="F77" s="359"/>
      <c r="G77" s="323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433"/>
    </row>
    <row r="78" spans="1:54" ht="36.75" customHeight="1" x14ac:dyDescent="0.25">
      <c r="A78" s="604"/>
      <c r="B78" s="602"/>
      <c r="C78" s="616"/>
      <c r="D78" s="324" t="s">
        <v>43</v>
      </c>
      <c r="E78" s="369"/>
      <c r="F78" s="359"/>
      <c r="G78" s="323" t="e">
        <f t="shared" si="9"/>
        <v>#DIV/0!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433"/>
    </row>
    <row r="79" spans="1:54" ht="21" customHeight="1" x14ac:dyDescent="0.25">
      <c r="A79" s="604"/>
      <c r="B79" s="605" t="s">
        <v>334</v>
      </c>
      <c r="C79" s="603"/>
      <c r="D79" s="220" t="s">
        <v>41</v>
      </c>
      <c r="E79" s="358">
        <f>E80+E81+E82</f>
        <v>66426.5</v>
      </c>
      <c r="F79" s="358">
        <f>F80+F81+F82</f>
        <v>27138.9</v>
      </c>
      <c r="G79" s="322">
        <f>F79/E79</f>
        <v>0.40855532054225346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1"/>
    </row>
    <row r="80" spans="1:54" ht="31.5" x14ac:dyDescent="0.25">
      <c r="A80" s="604"/>
      <c r="B80" s="605"/>
      <c r="C80" s="603"/>
      <c r="D80" s="259" t="s">
        <v>37</v>
      </c>
      <c r="E80" s="360"/>
      <c r="F80" s="360"/>
      <c r="G80" s="323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1"/>
    </row>
    <row r="81" spans="1:54" ht="33" customHeight="1" x14ac:dyDescent="0.25">
      <c r="A81" s="604"/>
      <c r="B81" s="605"/>
      <c r="C81" s="603"/>
      <c r="D81" s="259" t="s">
        <v>2</v>
      </c>
      <c r="E81" s="360"/>
      <c r="F81" s="360"/>
      <c r="G81" s="323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1"/>
    </row>
    <row r="82" spans="1:54" ht="21" customHeight="1" x14ac:dyDescent="0.25">
      <c r="A82" s="604"/>
      <c r="B82" s="605"/>
      <c r="C82" s="603"/>
      <c r="D82" s="324" t="s">
        <v>43</v>
      </c>
      <c r="E82" s="369">
        <f>E69+E74+E78</f>
        <v>66426.5</v>
      </c>
      <c r="F82" s="369">
        <f>F69+F74+F78</f>
        <v>27138.9</v>
      </c>
      <c r="G82" s="323">
        <f t="shared" si="10"/>
        <v>0.40855532054225346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1"/>
    </row>
    <row r="83" spans="1:54" ht="29.25" customHeight="1" x14ac:dyDescent="0.25">
      <c r="A83" s="598" t="s">
        <v>260</v>
      </c>
      <c r="B83" s="599"/>
      <c r="C83" s="599"/>
      <c r="D83" s="599"/>
      <c r="E83" s="599"/>
      <c r="F83" s="599"/>
      <c r="G83" s="599"/>
      <c r="H83" s="599"/>
      <c r="I83" s="599"/>
      <c r="J83" s="599"/>
      <c r="K83" s="599"/>
      <c r="L83" s="599"/>
      <c r="M83" s="599"/>
      <c r="N83" s="599"/>
      <c r="O83" s="599"/>
      <c r="P83" s="599"/>
      <c r="Q83" s="599"/>
      <c r="R83" s="599"/>
      <c r="S83" s="599"/>
      <c r="T83" s="599"/>
      <c r="U83" s="599"/>
      <c r="V83" s="599"/>
      <c r="W83" s="599"/>
      <c r="X83" s="599"/>
      <c r="Y83" s="599"/>
      <c r="Z83" s="599"/>
      <c r="AA83" s="599"/>
      <c r="AB83" s="599"/>
      <c r="AC83" s="599"/>
      <c r="AD83" s="599"/>
      <c r="AE83" s="599"/>
      <c r="AF83" s="599"/>
      <c r="AG83" s="599"/>
      <c r="AH83" s="599"/>
      <c r="AI83" s="599"/>
      <c r="AJ83" s="599"/>
      <c r="AK83" s="599"/>
      <c r="AL83" s="599"/>
      <c r="AM83" s="599"/>
      <c r="AN83" s="599"/>
      <c r="AO83" s="599"/>
      <c r="AP83" s="599"/>
      <c r="AQ83" s="599"/>
      <c r="AR83" s="599"/>
      <c r="AS83" s="599"/>
      <c r="AT83" s="599"/>
      <c r="AU83" s="599"/>
      <c r="AV83" s="599"/>
      <c r="AW83" s="599"/>
      <c r="AX83" s="599"/>
      <c r="AY83" s="599"/>
      <c r="AZ83" s="599"/>
      <c r="BA83" s="599"/>
      <c r="BB83" s="600"/>
    </row>
    <row r="84" spans="1:54" ht="22.5" customHeight="1" x14ac:dyDescent="0.25">
      <c r="A84" s="587" t="s">
        <v>261</v>
      </c>
      <c r="B84" s="588"/>
      <c r="C84" s="588"/>
      <c r="D84" s="588"/>
      <c r="E84" s="588"/>
      <c r="F84" s="588"/>
      <c r="G84" s="588"/>
      <c r="H84" s="588"/>
      <c r="I84" s="588"/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  <c r="V84" s="588"/>
      <c r="W84" s="588"/>
      <c r="X84" s="588"/>
      <c r="Y84" s="588"/>
      <c r="Z84" s="588"/>
      <c r="AA84" s="588"/>
      <c r="AB84" s="588"/>
      <c r="AC84" s="588"/>
      <c r="AD84" s="588"/>
      <c r="AE84" s="588"/>
      <c r="AF84" s="588"/>
      <c r="AG84" s="588"/>
      <c r="AH84" s="588"/>
      <c r="AI84" s="588"/>
      <c r="AJ84" s="588"/>
      <c r="AK84" s="588"/>
      <c r="AL84" s="588"/>
      <c r="AM84" s="588"/>
      <c r="AN84" s="588"/>
      <c r="AO84" s="588"/>
      <c r="AP84" s="588"/>
      <c r="AQ84" s="588"/>
      <c r="AR84" s="588"/>
      <c r="AS84" s="588"/>
      <c r="AT84" s="588"/>
      <c r="AU84" s="588"/>
      <c r="AV84" s="588"/>
      <c r="AW84" s="588"/>
      <c r="AX84" s="588"/>
      <c r="AY84" s="588"/>
      <c r="AZ84" s="588"/>
      <c r="BA84" s="588"/>
      <c r="BB84" s="589"/>
    </row>
    <row r="85" spans="1:54" ht="18.75" customHeight="1" x14ac:dyDescent="0.25">
      <c r="A85" s="590" t="s">
        <v>356</v>
      </c>
      <c r="B85" s="591"/>
      <c r="C85" s="592"/>
      <c r="D85" s="220" t="s">
        <v>41</v>
      </c>
      <c r="E85" s="371">
        <f>E86+E87+E88</f>
        <v>543259.30000000005</v>
      </c>
      <c r="F85" s="371">
        <f>F86+F87+F88</f>
        <v>296691.5</v>
      </c>
      <c r="G85" s="322">
        <f>F85/E85</f>
        <v>0.54613239018641735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509"/>
    </row>
    <row r="86" spans="1:54" ht="31.5" x14ac:dyDescent="0.25">
      <c r="A86" s="593"/>
      <c r="B86" s="594"/>
      <c r="C86" s="595"/>
      <c r="D86" s="259" t="s">
        <v>37</v>
      </c>
      <c r="E86" s="357">
        <f t="shared" ref="E86:F88" si="11">E50</f>
        <v>4598.2</v>
      </c>
      <c r="F86" s="357">
        <f t="shared" si="11"/>
        <v>1835.7</v>
      </c>
      <c r="G86" s="323">
        <f t="shared" ref="G86:G88" si="12">F86/E86</f>
        <v>0.39922143447435954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534"/>
    </row>
    <row r="87" spans="1:54" ht="31.9" customHeight="1" x14ac:dyDescent="0.25">
      <c r="A87" s="593"/>
      <c r="B87" s="594"/>
      <c r="C87" s="595"/>
      <c r="D87" s="259" t="s">
        <v>2</v>
      </c>
      <c r="E87" s="357">
        <f t="shared" si="11"/>
        <v>63576.6</v>
      </c>
      <c r="F87" s="357">
        <f t="shared" si="11"/>
        <v>25074.9</v>
      </c>
      <c r="G87" s="323">
        <f t="shared" si="12"/>
        <v>0.39440454506846861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534"/>
    </row>
    <row r="88" spans="1:54" ht="20.25" customHeight="1" x14ac:dyDescent="0.25">
      <c r="A88" s="593"/>
      <c r="B88" s="594"/>
      <c r="C88" s="595"/>
      <c r="D88" s="262" t="s">
        <v>43</v>
      </c>
      <c r="E88" s="357">
        <f t="shared" si="11"/>
        <v>475084.5</v>
      </c>
      <c r="F88" s="357">
        <f t="shared" si="11"/>
        <v>269780.90000000002</v>
      </c>
      <c r="G88" s="323">
        <f t="shared" si="12"/>
        <v>0.5678587703871627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534"/>
    </row>
    <row r="89" spans="1:54" ht="31.9" hidden="1" customHeight="1" x14ac:dyDescent="0.25">
      <c r="A89" s="593"/>
      <c r="B89" s="594"/>
      <c r="C89" s="595"/>
      <c r="D89" s="263" t="s">
        <v>267</v>
      </c>
      <c r="E89" s="357"/>
      <c r="F89" s="357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534"/>
    </row>
    <row r="90" spans="1:54" ht="15" customHeight="1" x14ac:dyDescent="0.25">
      <c r="A90" s="590" t="s">
        <v>335</v>
      </c>
      <c r="B90" s="591"/>
      <c r="C90" s="592"/>
      <c r="D90" s="189" t="s">
        <v>41</v>
      </c>
      <c r="E90" s="371">
        <f>E91+E92+E93</f>
        <v>122272.90000000001</v>
      </c>
      <c r="F90" s="371">
        <f>F91+F92+F93</f>
        <v>52734.7</v>
      </c>
      <c r="G90" s="322">
        <f>F90/E90</f>
        <v>0.43128690004081027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509"/>
    </row>
    <row r="91" spans="1:54" ht="31.5" x14ac:dyDescent="0.25">
      <c r="A91" s="593"/>
      <c r="B91" s="594"/>
      <c r="C91" s="595"/>
      <c r="D91" s="259" t="s">
        <v>37</v>
      </c>
      <c r="E91" s="372"/>
      <c r="F91" s="357"/>
      <c r="G91" s="323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534"/>
    </row>
    <row r="92" spans="1:54" ht="32.450000000000003" customHeight="1" x14ac:dyDescent="0.25">
      <c r="A92" s="593"/>
      <c r="B92" s="594"/>
      <c r="C92" s="595"/>
      <c r="D92" s="259" t="s">
        <v>2</v>
      </c>
      <c r="E92" s="357"/>
      <c r="F92" s="357"/>
      <c r="G92" s="323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534"/>
    </row>
    <row r="93" spans="1:54" ht="20.25" customHeight="1" x14ac:dyDescent="0.25">
      <c r="A93" s="593"/>
      <c r="B93" s="594"/>
      <c r="C93" s="595"/>
      <c r="D93" s="262" t="s">
        <v>43</v>
      </c>
      <c r="E93" s="357">
        <f>E63</f>
        <v>122272.90000000001</v>
      </c>
      <c r="F93" s="357">
        <f>F63</f>
        <v>52734.7</v>
      </c>
      <c r="G93" s="323">
        <f t="shared" si="13"/>
        <v>0.43128690004081027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534"/>
    </row>
    <row r="94" spans="1:54" ht="31.15" hidden="1" customHeight="1" x14ac:dyDescent="0.25">
      <c r="A94" s="593"/>
      <c r="B94" s="594"/>
      <c r="C94" s="595"/>
      <c r="D94" s="263" t="s">
        <v>267</v>
      </c>
      <c r="E94" s="357"/>
      <c r="F94" s="357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534"/>
    </row>
    <row r="95" spans="1:54" ht="21" customHeight="1" x14ac:dyDescent="0.25">
      <c r="A95" s="617" t="s">
        <v>336</v>
      </c>
      <c r="B95" s="617"/>
      <c r="C95" s="617"/>
      <c r="D95" s="220" t="s">
        <v>41</v>
      </c>
      <c r="E95" s="371">
        <f>E96+E97+E98</f>
        <v>22976.800000000003</v>
      </c>
      <c r="F95" s="371">
        <f>F96+F97+F98</f>
        <v>10604.7</v>
      </c>
      <c r="G95" s="322">
        <f>F95/E95</f>
        <v>0.46153946589603423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509"/>
    </row>
    <row r="96" spans="1:54" ht="35.25" customHeight="1" x14ac:dyDescent="0.25">
      <c r="A96" s="617"/>
      <c r="B96" s="617"/>
      <c r="C96" s="617"/>
      <c r="D96" s="259" t="s">
        <v>37</v>
      </c>
      <c r="E96" s="357"/>
      <c r="F96" s="357"/>
      <c r="G96" s="323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534"/>
    </row>
    <row r="97" spans="1:54" ht="31.15" customHeight="1" x14ac:dyDescent="0.25">
      <c r="A97" s="617"/>
      <c r="B97" s="617"/>
      <c r="C97" s="617"/>
      <c r="D97" s="259" t="s">
        <v>2</v>
      </c>
      <c r="E97" s="357"/>
      <c r="F97" s="357"/>
      <c r="G97" s="323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534"/>
    </row>
    <row r="98" spans="1:54" ht="24.75" customHeight="1" x14ac:dyDescent="0.25">
      <c r="A98" s="617"/>
      <c r="B98" s="617"/>
      <c r="C98" s="617"/>
      <c r="D98" s="262" t="s">
        <v>43</v>
      </c>
      <c r="E98" s="357">
        <f>E69</f>
        <v>22976.800000000003</v>
      </c>
      <c r="F98" s="357">
        <f>F69</f>
        <v>10604.7</v>
      </c>
      <c r="G98" s="323">
        <f t="shared" si="14"/>
        <v>0.46153946589603423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534"/>
    </row>
    <row r="99" spans="1:54" ht="31.15" hidden="1" customHeight="1" x14ac:dyDescent="0.25">
      <c r="A99" s="617"/>
      <c r="B99" s="617"/>
      <c r="C99" s="617"/>
      <c r="D99" s="263" t="s">
        <v>267</v>
      </c>
      <c r="E99" s="357"/>
      <c r="F99" s="357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534"/>
    </row>
    <row r="100" spans="1:54" ht="21" customHeight="1" x14ac:dyDescent="0.25">
      <c r="A100" s="617" t="s">
        <v>337</v>
      </c>
      <c r="B100" s="617"/>
      <c r="C100" s="617"/>
      <c r="D100" s="220" t="s">
        <v>41</v>
      </c>
      <c r="E100" s="371">
        <f>E101+E102+E103</f>
        <v>43449.7</v>
      </c>
      <c r="F100" s="371">
        <f>F101+F102+F103</f>
        <v>16534.2</v>
      </c>
      <c r="G100" s="322">
        <f>F100/E100</f>
        <v>0.38053657447577316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509"/>
    </row>
    <row r="101" spans="1:54" ht="35.25" customHeight="1" x14ac:dyDescent="0.25">
      <c r="A101" s="617"/>
      <c r="B101" s="617"/>
      <c r="C101" s="617"/>
      <c r="D101" s="259" t="s">
        <v>37</v>
      </c>
      <c r="E101" s="357"/>
      <c r="F101" s="357"/>
      <c r="G101" s="323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534"/>
    </row>
    <row r="102" spans="1:54" ht="31.15" customHeight="1" x14ac:dyDescent="0.25">
      <c r="A102" s="617"/>
      <c r="B102" s="617"/>
      <c r="C102" s="617"/>
      <c r="D102" s="259" t="s">
        <v>2</v>
      </c>
      <c r="E102" s="357"/>
      <c r="F102" s="357"/>
      <c r="G102" s="323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534"/>
    </row>
    <row r="103" spans="1:54" ht="24.75" customHeight="1" x14ac:dyDescent="0.25">
      <c r="A103" s="617"/>
      <c r="B103" s="617"/>
      <c r="C103" s="617"/>
      <c r="D103" s="262" t="s">
        <v>43</v>
      </c>
      <c r="E103" s="357">
        <f>E74</f>
        <v>43449.7</v>
      </c>
      <c r="F103" s="357">
        <f>F74</f>
        <v>16534.2</v>
      </c>
      <c r="G103" s="323">
        <f t="shared" si="15"/>
        <v>0.38053657447577316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534"/>
    </row>
    <row r="104" spans="1:54" ht="31.15" hidden="1" customHeight="1" x14ac:dyDescent="0.25">
      <c r="A104" s="617"/>
      <c r="B104" s="617"/>
      <c r="C104" s="617"/>
      <c r="D104" s="263" t="s">
        <v>267</v>
      </c>
      <c r="E104" s="179"/>
      <c r="F104" s="354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534"/>
    </row>
    <row r="105" spans="1:54" ht="21" customHeight="1" x14ac:dyDescent="0.25">
      <c r="A105" s="617" t="s">
        <v>355</v>
      </c>
      <c r="B105" s="617"/>
      <c r="C105" s="617"/>
      <c r="D105" s="220" t="s">
        <v>41</v>
      </c>
      <c r="E105" s="371">
        <f>E106+E107+E108</f>
        <v>0</v>
      </c>
      <c r="F105" s="371">
        <f>F106+F107+F108</f>
        <v>0</v>
      </c>
      <c r="G105" s="322" t="e">
        <f>F105/E105</f>
        <v>#DIV/0!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6"/>
    </row>
    <row r="106" spans="1:54" ht="35.25" customHeight="1" x14ac:dyDescent="0.25">
      <c r="A106" s="617"/>
      <c r="B106" s="617"/>
      <c r="C106" s="617"/>
      <c r="D106" s="259" t="s">
        <v>37</v>
      </c>
      <c r="E106" s="357"/>
      <c r="F106" s="357"/>
      <c r="G106" s="323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6"/>
    </row>
    <row r="107" spans="1:54" ht="31.15" customHeight="1" x14ac:dyDescent="0.25">
      <c r="A107" s="617"/>
      <c r="B107" s="617"/>
      <c r="C107" s="617"/>
      <c r="D107" s="259" t="s">
        <v>2</v>
      </c>
      <c r="E107" s="357"/>
      <c r="F107" s="357"/>
      <c r="G107" s="323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6"/>
    </row>
    <row r="108" spans="1:54" ht="24.75" customHeight="1" x14ac:dyDescent="0.25">
      <c r="A108" s="617"/>
      <c r="B108" s="617"/>
      <c r="C108" s="617"/>
      <c r="D108" s="324" t="s">
        <v>43</v>
      </c>
      <c r="E108" s="369"/>
      <c r="F108" s="357">
        <v>0</v>
      </c>
      <c r="G108" s="323" t="e">
        <f t="shared" si="16"/>
        <v>#DIV/0!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6"/>
    </row>
    <row r="109" spans="1:54" s="102" customFormat="1" ht="45.2" customHeight="1" x14ac:dyDescent="0.25">
      <c r="A109" s="596" t="s">
        <v>307</v>
      </c>
      <c r="B109" s="597"/>
      <c r="C109" s="597"/>
      <c r="D109" s="597"/>
      <c r="E109" s="597"/>
      <c r="F109" s="597"/>
      <c r="G109" s="597"/>
      <c r="H109" s="597"/>
      <c r="I109" s="597"/>
      <c r="J109" s="597"/>
      <c r="K109" s="597"/>
      <c r="L109" s="597"/>
      <c r="M109" s="597"/>
      <c r="N109" s="597"/>
      <c r="O109" s="597"/>
      <c r="P109" s="597"/>
      <c r="Q109" s="597"/>
      <c r="R109" s="597"/>
      <c r="S109" s="597"/>
      <c r="T109" s="597"/>
      <c r="U109" s="597"/>
      <c r="V109" s="597"/>
      <c r="W109" s="597"/>
      <c r="X109" s="597"/>
      <c r="Y109" s="597"/>
      <c r="Z109" s="597"/>
      <c r="AA109" s="597"/>
      <c r="AB109" s="597"/>
      <c r="AC109" s="597"/>
      <c r="AD109" s="597"/>
      <c r="AE109" s="597"/>
      <c r="AF109" s="597"/>
      <c r="AG109" s="597"/>
      <c r="AH109" s="597"/>
      <c r="AI109" s="597"/>
      <c r="AJ109" s="597"/>
      <c r="AK109" s="597"/>
      <c r="AL109" s="597"/>
      <c r="AM109" s="597"/>
      <c r="AN109" s="597"/>
      <c r="AO109" s="597"/>
      <c r="AP109" s="597"/>
      <c r="AQ109" s="597"/>
      <c r="AR109" s="597"/>
      <c r="AS109" s="597"/>
      <c r="AT109" s="597"/>
      <c r="AU109" s="597"/>
      <c r="AV109" s="597"/>
      <c r="AW109" s="597"/>
      <c r="AX109" s="597"/>
      <c r="AY109" s="597"/>
      <c r="AZ109" s="597"/>
      <c r="BA109" s="597"/>
      <c r="BB109" s="597"/>
    </row>
    <row r="110" spans="1:54" s="102" customFormat="1" ht="19.7" customHeight="1" x14ac:dyDescent="0.25">
      <c r="A110" s="432"/>
      <c r="B110" s="114"/>
      <c r="C110" s="114"/>
      <c r="D110" s="114"/>
      <c r="E110" s="398"/>
      <c r="F110" s="355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85" t="s">
        <v>319</v>
      </c>
      <c r="B111" s="585"/>
      <c r="C111" s="585"/>
      <c r="D111" s="585"/>
      <c r="E111" s="585"/>
      <c r="F111" s="585"/>
      <c r="G111" s="585"/>
      <c r="H111" s="585"/>
      <c r="I111" s="585"/>
      <c r="J111" s="585"/>
      <c r="K111" s="585"/>
      <c r="L111" s="585"/>
      <c r="M111" s="585"/>
      <c r="N111" s="585"/>
      <c r="O111" s="585"/>
      <c r="P111" s="585"/>
      <c r="Q111" s="585"/>
      <c r="R111" s="585"/>
      <c r="S111" s="585"/>
      <c r="T111" s="585"/>
      <c r="U111" s="585"/>
      <c r="V111" s="585"/>
      <c r="W111" s="585"/>
      <c r="X111" s="585"/>
      <c r="Y111" s="585"/>
      <c r="Z111" s="585"/>
      <c r="AA111" s="585"/>
      <c r="AB111" s="585"/>
      <c r="AC111" s="585"/>
      <c r="AD111" s="585"/>
      <c r="AE111" s="585"/>
      <c r="AF111" s="585"/>
      <c r="AG111" s="585"/>
      <c r="AH111" s="585"/>
      <c r="AI111" s="585"/>
      <c r="AJ111" s="585"/>
      <c r="AK111" s="585"/>
      <c r="AL111" s="585"/>
      <c r="AM111" s="585"/>
      <c r="AN111" s="585"/>
      <c r="AO111" s="585"/>
      <c r="AP111" s="585"/>
      <c r="AQ111" s="585"/>
      <c r="AR111" s="585"/>
      <c r="AS111" s="585"/>
      <c r="AT111" s="585"/>
      <c r="AU111" s="585"/>
      <c r="AV111" s="585"/>
      <c r="AW111" s="585"/>
      <c r="AX111" s="585"/>
      <c r="AY111" s="585"/>
      <c r="AZ111" s="115"/>
      <c r="BA111" s="115"/>
    </row>
    <row r="112" spans="1:54" ht="12.6" customHeight="1" x14ac:dyDescent="0.3">
      <c r="A112" s="431"/>
      <c r="B112" s="431"/>
      <c r="C112" s="431"/>
      <c r="D112" s="431"/>
      <c r="E112" s="431"/>
      <c r="F112" s="356"/>
      <c r="G112" s="431"/>
      <c r="H112" s="431"/>
      <c r="I112" s="431"/>
      <c r="J112" s="431"/>
      <c r="K112" s="431"/>
      <c r="L112" s="431"/>
      <c r="M112" s="431"/>
      <c r="N112" s="431"/>
      <c r="O112" s="431"/>
      <c r="P112" s="431"/>
      <c r="Q112" s="431"/>
      <c r="R112" s="431"/>
      <c r="S112" s="431"/>
      <c r="T112" s="431"/>
      <c r="U112" s="431"/>
      <c r="V112" s="431"/>
      <c r="W112" s="431"/>
      <c r="X112" s="431"/>
      <c r="Y112" s="431"/>
      <c r="Z112" s="431"/>
      <c r="AA112" s="431"/>
      <c r="AB112" s="431"/>
      <c r="AC112" s="431"/>
      <c r="AD112" s="431"/>
      <c r="AE112" s="431"/>
      <c r="AF112" s="431"/>
      <c r="AG112" s="431"/>
      <c r="AH112" s="431"/>
      <c r="AI112" s="431"/>
      <c r="AJ112" s="431"/>
      <c r="AK112" s="431"/>
      <c r="AL112" s="431"/>
      <c r="AM112" s="431"/>
      <c r="AN112" s="431"/>
      <c r="AO112" s="431"/>
      <c r="AP112" s="431"/>
      <c r="AQ112" s="431"/>
      <c r="AR112" s="431"/>
      <c r="AS112" s="431"/>
      <c r="AT112" s="431"/>
      <c r="AU112" s="431"/>
      <c r="AV112" s="431"/>
      <c r="AW112" s="431"/>
      <c r="AX112" s="431"/>
      <c r="AY112" s="431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430"/>
      <c r="C114" s="430"/>
      <c r="D114" s="120"/>
      <c r="E114" s="121"/>
      <c r="F114" s="430"/>
      <c r="G114" s="121"/>
      <c r="H114" s="430"/>
      <c r="I114" s="430"/>
      <c r="J114" s="430"/>
      <c r="K114" s="430"/>
      <c r="L114" s="430"/>
      <c r="M114" s="430"/>
      <c r="N114" s="430"/>
      <c r="O114" s="430"/>
      <c r="P114" s="430"/>
      <c r="Q114" s="430"/>
      <c r="R114" s="430"/>
      <c r="S114" s="430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430"/>
      <c r="AP114" s="430"/>
      <c r="AQ114" s="430"/>
      <c r="AR114" s="430"/>
      <c r="AS114" s="430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430"/>
      <c r="C115" s="430"/>
      <c r="D115" s="120"/>
      <c r="E115" s="121"/>
      <c r="F115" s="430"/>
      <c r="G115" s="121"/>
      <c r="H115" s="430"/>
      <c r="I115" s="430"/>
      <c r="J115" s="430"/>
      <c r="K115" s="430"/>
      <c r="L115" s="430"/>
      <c r="M115" s="430"/>
      <c r="N115" s="430"/>
      <c r="O115" s="430"/>
      <c r="P115" s="430"/>
      <c r="Q115" s="430"/>
      <c r="R115" s="430"/>
      <c r="S115" s="430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430"/>
      <c r="AP115" s="430"/>
      <c r="AQ115" s="430"/>
      <c r="AR115" s="430"/>
      <c r="AS115" s="430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83" t="s">
        <v>263</v>
      </c>
      <c r="B116" s="584"/>
      <c r="C116" s="430"/>
      <c r="D116" s="120"/>
      <c r="E116" s="121"/>
      <c r="F116" s="430"/>
      <c r="G116" s="121"/>
      <c r="H116" s="430"/>
      <c r="I116" s="430"/>
      <c r="J116" s="430"/>
      <c r="K116" s="430"/>
      <c r="L116" s="430"/>
      <c r="M116" s="430"/>
      <c r="N116" s="430"/>
      <c r="O116" s="430"/>
      <c r="P116" s="430"/>
      <c r="Q116" s="430"/>
      <c r="R116" s="430"/>
      <c r="S116" s="430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430"/>
      <c r="AP116" s="430"/>
      <c r="AQ116" s="430"/>
      <c r="AR116" s="430"/>
      <c r="AS116" s="430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430"/>
      <c r="C117" s="430"/>
      <c r="D117" s="120"/>
      <c r="E117" s="121"/>
      <c r="F117" s="430"/>
      <c r="G117" s="121"/>
      <c r="H117" s="430"/>
      <c r="I117" s="430"/>
      <c r="J117" s="430"/>
      <c r="K117" s="430"/>
      <c r="L117" s="430"/>
      <c r="M117" s="430"/>
      <c r="N117" s="430"/>
      <c r="O117" s="430"/>
      <c r="P117" s="430"/>
      <c r="Q117" s="430"/>
      <c r="R117" s="430"/>
      <c r="S117" s="430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430"/>
      <c r="AP117" s="430"/>
      <c r="AQ117" s="430"/>
      <c r="AR117" s="430"/>
      <c r="AS117" s="430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85" t="s">
        <v>265</v>
      </c>
      <c r="B118" s="585"/>
      <c r="C118" s="585"/>
      <c r="D118" s="586"/>
      <c r="E118" s="586"/>
      <c r="F118" s="586"/>
      <c r="G118" s="586"/>
      <c r="H118" s="586"/>
      <c r="I118" s="586"/>
      <c r="J118" s="586"/>
      <c r="K118" s="586"/>
      <c r="L118" s="431"/>
      <c r="M118" s="431"/>
      <c r="N118" s="431"/>
      <c r="O118" s="431"/>
      <c r="P118" s="431"/>
      <c r="Q118" s="431"/>
      <c r="R118" s="431"/>
      <c r="S118" s="431"/>
      <c r="T118" s="431"/>
      <c r="U118" s="431"/>
      <c r="V118" s="431"/>
      <c r="W118" s="431"/>
      <c r="X118" s="431"/>
      <c r="Y118" s="431"/>
      <c r="Z118" s="431"/>
      <c r="AA118" s="431"/>
      <c r="AB118" s="431"/>
      <c r="AC118" s="431"/>
      <c r="AD118" s="431"/>
      <c r="AE118" s="431"/>
      <c r="AF118" s="431"/>
      <c r="AG118" s="431"/>
      <c r="AH118" s="431"/>
      <c r="AI118" s="431"/>
      <c r="AJ118" s="431"/>
      <c r="AK118" s="431"/>
      <c r="AL118" s="431"/>
      <c r="AM118" s="431"/>
      <c r="AN118" s="431"/>
      <c r="AO118" s="431"/>
      <c r="AP118" s="431"/>
      <c r="AQ118" s="431"/>
      <c r="AR118" s="431"/>
      <c r="AS118" s="431"/>
      <c r="AT118" s="431"/>
      <c r="AU118" s="431"/>
      <c r="AV118" s="431"/>
      <c r="AW118" s="431"/>
      <c r="AX118" s="431"/>
      <c r="AY118" s="431"/>
      <c r="AZ118" s="115"/>
      <c r="BA118" s="115"/>
    </row>
    <row r="121" spans="1:54" ht="18.75" x14ac:dyDescent="0.3">
      <c r="A121" s="231"/>
      <c r="B121" s="430"/>
      <c r="C121" s="430"/>
      <c r="D121" s="120"/>
      <c r="E121" s="121"/>
      <c r="F121" s="430"/>
      <c r="G121" s="121"/>
      <c r="H121" s="430"/>
      <c r="I121" s="430"/>
      <c r="J121" s="430"/>
      <c r="K121" s="430"/>
      <c r="L121" s="430"/>
      <c r="M121" s="430"/>
      <c r="N121" s="430"/>
      <c r="O121" s="430"/>
      <c r="P121" s="430"/>
      <c r="Q121" s="430"/>
      <c r="R121" s="430"/>
      <c r="S121" s="430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430"/>
      <c r="AP121" s="430"/>
      <c r="AQ121" s="430"/>
      <c r="AR121" s="430"/>
      <c r="AS121" s="430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105:C108"/>
    <mergeCell ref="A109:BB109"/>
    <mergeCell ref="A111:AY111"/>
    <mergeCell ref="A116:B116"/>
    <mergeCell ref="A118:K118"/>
    <mergeCell ref="A90:C94"/>
    <mergeCell ref="BB90:BB94"/>
    <mergeCell ref="A95:C99"/>
    <mergeCell ref="BB95:BB99"/>
    <mergeCell ref="A100:C104"/>
    <mergeCell ref="BB100:BB104"/>
    <mergeCell ref="A65:BB65"/>
    <mergeCell ref="A85:C89"/>
    <mergeCell ref="BB85:BB89"/>
    <mergeCell ref="A71:A74"/>
    <mergeCell ref="B71:B74"/>
    <mergeCell ref="C71:C74"/>
    <mergeCell ref="A75:A78"/>
    <mergeCell ref="B75:B78"/>
    <mergeCell ref="C75:C78"/>
    <mergeCell ref="A79:A82"/>
    <mergeCell ref="B79:B82"/>
    <mergeCell ref="C79:C82"/>
    <mergeCell ref="A83:BB83"/>
    <mergeCell ref="A84:BB84"/>
    <mergeCell ref="A66:A70"/>
    <mergeCell ref="B66:B70"/>
    <mergeCell ref="C66:C70"/>
    <mergeCell ref="BB66:BB70"/>
    <mergeCell ref="A49:A53"/>
    <mergeCell ref="B49:B53"/>
    <mergeCell ref="C49:C53"/>
    <mergeCell ref="BB49:BB53"/>
    <mergeCell ref="A54:BB54"/>
    <mergeCell ref="A55:A59"/>
    <mergeCell ref="B55:B59"/>
    <mergeCell ref="C55:C59"/>
    <mergeCell ref="BB55:BB59"/>
    <mergeCell ref="A60:A64"/>
    <mergeCell ref="B60:B64"/>
    <mergeCell ref="C60:C64"/>
    <mergeCell ref="BB60:BB64"/>
    <mergeCell ref="A38:A42"/>
    <mergeCell ref="B38:B41"/>
    <mergeCell ref="C38:C41"/>
    <mergeCell ref="BB38:BB42"/>
    <mergeCell ref="A43:A47"/>
    <mergeCell ref="B43:B47"/>
    <mergeCell ref="C43:C47"/>
    <mergeCell ref="BB43:BB47"/>
    <mergeCell ref="A27:C31"/>
    <mergeCell ref="A32:BB32"/>
    <mergeCell ref="A33:A37"/>
    <mergeCell ref="B33:B36"/>
    <mergeCell ref="C33:C36"/>
    <mergeCell ref="BB33:BB37"/>
    <mergeCell ref="W9:Y9"/>
    <mergeCell ref="H8:BA8"/>
    <mergeCell ref="Z9:AD9"/>
    <mergeCell ref="AE9:AI9"/>
    <mergeCell ref="AJ9:AN9"/>
    <mergeCell ref="AO9:AS9"/>
    <mergeCell ref="AT9:AX9"/>
    <mergeCell ref="H9:J9"/>
    <mergeCell ref="K9:M9"/>
    <mergeCell ref="N9:P9"/>
    <mergeCell ref="Q9:S9"/>
    <mergeCell ref="T9:V9"/>
    <mergeCell ref="A12:C16"/>
    <mergeCell ref="BB12:BB16"/>
    <mergeCell ref="A17:C21"/>
    <mergeCell ref="BB17:BB26"/>
    <mergeCell ref="A22:C26"/>
    <mergeCell ref="AY9:BA9"/>
    <mergeCell ref="A7:AO7"/>
    <mergeCell ref="AY1:BB1"/>
    <mergeCell ref="A3:BB3"/>
    <mergeCell ref="A4:BB4"/>
    <mergeCell ref="A5:BB5"/>
    <mergeCell ref="A6:AO6"/>
    <mergeCell ref="A8:A10"/>
    <mergeCell ref="B8:B10"/>
    <mergeCell ref="C8:C10"/>
    <mergeCell ref="D8:D10"/>
    <mergeCell ref="E8:G8"/>
    <mergeCell ref="BB8:BB10"/>
    <mergeCell ref="E9:E10"/>
    <mergeCell ref="F9:F10"/>
    <mergeCell ref="G9:G10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36" activePane="bottomRight" state="frozen"/>
      <selection pane="topRight" activeCell="G1" sqref="G1"/>
      <selection pane="bottomLeft" activeCell="A12" sqref="A12"/>
      <selection pane="bottomRight" activeCell="E41" sqref="E41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601" t="s">
        <v>314</v>
      </c>
      <c r="AZ1" s="601"/>
      <c r="BA1" s="601"/>
      <c r="BB1" s="601"/>
    </row>
    <row r="2" spans="1:54" ht="18.75" x14ac:dyDescent="0.25">
      <c r="BB2" s="228" t="s">
        <v>273</v>
      </c>
    </row>
    <row r="3" spans="1:54" s="110" customFormat="1" ht="24" customHeight="1" x14ac:dyDescent="0.25">
      <c r="A3" s="538" t="s">
        <v>324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  <c r="AR3" s="538"/>
      <c r="AS3" s="538"/>
      <c r="AT3" s="538"/>
      <c r="AU3" s="538"/>
      <c r="AV3" s="538"/>
      <c r="AW3" s="538"/>
      <c r="AX3" s="538"/>
      <c r="AY3" s="538"/>
      <c r="AZ3" s="538"/>
      <c r="BA3" s="538"/>
      <c r="BB3" s="538"/>
    </row>
    <row r="4" spans="1:54" s="96" customFormat="1" ht="17.25" customHeight="1" x14ac:dyDescent="0.25">
      <c r="A4" s="539" t="s">
        <v>323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</row>
    <row r="5" spans="1:54" s="97" customFormat="1" ht="24" customHeight="1" x14ac:dyDescent="0.25">
      <c r="A5" s="540" t="s">
        <v>262</v>
      </c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0"/>
    </row>
    <row r="6" spans="1:54" s="97" customFormat="1" ht="24" customHeight="1" x14ac:dyDescent="0.25">
      <c r="A6" s="581" t="s">
        <v>313</v>
      </c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2"/>
      <c r="AA6" s="582"/>
      <c r="AB6" s="582"/>
      <c r="AC6" s="582"/>
      <c r="AD6" s="582"/>
      <c r="AE6" s="582"/>
      <c r="AF6" s="582"/>
      <c r="AG6" s="582"/>
      <c r="AH6" s="582"/>
      <c r="AI6" s="582"/>
      <c r="AJ6" s="582"/>
      <c r="AK6" s="582"/>
      <c r="AL6" s="582"/>
      <c r="AM6" s="582"/>
      <c r="AN6" s="582"/>
      <c r="AO6" s="582"/>
      <c r="AP6" s="438"/>
      <c r="AQ6" s="438"/>
      <c r="AR6" s="438"/>
      <c r="AS6" s="438"/>
      <c r="AT6" s="438"/>
      <c r="AU6" s="438"/>
      <c r="AV6" s="438"/>
      <c r="AW6" s="438"/>
      <c r="AX6" s="438"/>
      <c r="AY6" s="438"/>
      <c r="AZ6" s="438"/>
      <c r="BA6" s="438"/>
      <c r="BB6" s="438"/>
    </row>
    <row r="7" spans="1:54" ht="13.5" thickBot="1" x14ac:dyDescent="0.3">
      <c r="A7" s="609"/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09"/>
      <c r="U7" s="609"/>
      <c r="V7" s="609"/>
      <c r="W7" s="609"/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09"/>
      <c r="AK7" s="609"/>
      <c r="AL7" s="609"/>
      <c r="AM7" s="609"/>
      <c r="AN7" s="609"/>
      <c r="AO7" s="609"/>
      <c r="AP7" s="446"/>
      <c r="AQ7" s="446"/>
      <c r="AR7" s="446"/>
      <c r="AS7" s="446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606" t="s">
        <v>0</v>
      </c>
      <c r="B8" s="606" t="s">
        <v>266</v>
      </c>
      <c r="C8" s="606" t="s">
        <v>259</v>
      </c>
      <c r="D8" s="606" t="s">
        <v>40</v>
      </c>
      <c r="E8" s="606" t="s">
        <v>256</v>
      </c>
      <c r="F8" s="606"/>
      <c r="G8" s="606"/>
      <c r="H8" s="603" t="s">
        <v>255</v>
      </c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603"/>
      <c r="AR8" s="603"/>
      <c r="AS8" s="603"/>
      <c r="AT8" s="603"/>
      <c r="AU8" s="603"/>
      <c r="AV8" s="603"/>
      <c r="AW8" s="603"/>
      <c r="AX8" s="603"/>
      <c r="AY8" s="603"/>
      <c r="AZ8" s="603"/>
      <c r="BA8" s="603"/>
      <c r="BB8" s="556" t="s">
        <v>304</v>
      </c>
    </row>
    <row r="9" spans="1:54" ht="28.5" customHeight="1" x14ac:dyDescent="0.25">
      <c r="A9" s="606"/>
      <c r="B9" s="606"/>
      <c r="C9" s="606"/>
      <c r="D9" s="606"/>
      <c r="E9" s="606" t="s">
        <v>329</v>
      </c>
      <c r="F9" s="606" t="s">
        <v>279</v>
      </c>
      <c r="G9" s="607" t="s">
        <v>19</v>
      </c>
      <c r="H9" s="603" t="s">
        <v>17</v>
      </c>
      <c r="I9" s="603"/>
      <c r="J9" s="603"/>
      <c r="K9" s="603" t="s">
        <v>18</v>
      </c>
      <c r="L9" s="603"/>
      <c r="M9" s="603"/>
      <c r="N9" s="603" t="s">
        <v>22</v>
      </c>
      <c r="O9" s="603"/>
      <c r="P9" s="603"/>
      <c r="Q9" s="603" t="s">
        <v>24</v>
      </c>
      <c r="R9" s="603"/>
      <c r="S9" s="603"/>
      <c r="T9" s="603" t="s">
        <v>25</v>
      </c>
      <c r="U9" s="603"/>
      <c r="V9" s="603"/>
      <c r="W9" s="603" t="s">
        <v>26</v>
      </c>
      <c r="X9" s="603"/>
      <c r="Y9" s="603"/>
      <c r="Z9" s="603" t="s">
        <v>28</v>
      </c>
      <c r="AA9" s="603"/>
      <c r="AB9" s="603"/>
      <c r="AC9" s="608"/>
      <c r="AD9" s="608"/>
      <c r="AE9" s="603" t="s">
        <v>29</v>
      </c>
      <c r="AF9" s="603"/>
      <c r="AG9" s="603"/>
      <c r="AH9" s="608"/>
      <c r="AI9" s="608"/>
      <c r="AJ9" s="603" t="s">
        <v>30</v>
      </c>
      <c r="AK9" s="603"/>
      <c r="AL9" s="603"/>
      <c r="AM9" s="608"/>
      <c r="AN9" s="608"/>
      <c r="AO9" s="603" t="s">
        <v>32</v>
      </c>
      <c r="AP9" s="603"/>
      <c r="AQ9" s="603"/>
      <c r="AR9" s="608"/>
      <c r="AS9" s="608"/>
      <c r="AT9" s="603" t="s">
        <v>33</v>
      </c>
      <c r="AU9" s="603"/>
      <c r="AV9" s="603"/>
      <c r="AW9" s="608"/>
      <c r="AX9" s="608"/>
      <c r="AY9" s="603" t="s">
        <v>34</v>
      </c>
      <c r="AZ9" s="603"/>
      <c r="BA9" s="603"/>
      <c r="BB9" s="557"/>
    </row>
    <row r="10" spans="1:54" ht="55.5" customHeight="1" x14ac:dyDescent="0.25">
      <c r="A10" s="606"/>
      <c r="B10" s="606"/>
      <c r="C10" s="606"/>
      <c r="D10" s="606"/>
      <c r="E10" s="606"/>
      <c r="F10" s="606"/>
      <c r="G10" s="607"/>
      <c r="H10" s="443" t="s">
        <v>20</v>
      </c>
      <c r="I10" s="443" t="s">
        <v>21</v>
      </c>
      <c r="J10" s="352" t="s">
        <v>19</v>
      </c>
      <c r="K10" s="443" t="s">
        <v>20</v>
      </c>
      <c r="L10" s="443" t="s">
        <v>21</v>
      </c>
      <c r="M10" s="352" t="s">
        <v>19</v>
      </c>
      <c r="N10" s="443" t="s">
        <v>20</v>
      </c>
      <c r="O10" s="443" t="s">
        <v>21</v>
      </c>
      <c r="P10" s="352" t="s">
        <v>19</v>
      </c>
      <c r="Q10" s="443" t="s">
        <v>20</v>
      </c>
      <c r="R10" s="443" t="s">
        <v>21</v>
      </c>
      <c r="S10" s="352" t="s">
        <v>19</v>
      </c>
      <c r="T10" s="443" t="s">
        <v>20</v>
      </c>
      <c r="U10" s="443" t="s">
        <v>21</v>
      </c>
      <c r="V10" s="352" t="s">
        <v>19</v>
      </c>
      <c r="W10" s="443" t="s">
        <v>20</v>
      </c>
      <c r="X10" s="443" t="s">
        <v>21</v>
      </c>
      <c r="Y10" s="352" t="s">
        <v>19</v>
      </c>
      <c r="Z10" s="443" t="s">
        <v>20</v>
      </c>
      <c r="AA10" s="443" t="s">
        <v>21</v>
      </c>
      <c r="AB10" s="352" t="s">
        <v>19</v>
      </c>
      <c r="AC10" s="443" t="s">
        <v>21</v>
      </c>
      <c r="AD10" s="352" t="s">
        <v>19</v>
      </c>
      <c r="AE10" s="443" t="s">
        <v>20</v>
      </c>
      <c r="AF10" s="443" t="s">
        <v>21</v>
      </c>
      <c r="AG10" s="352" t="s">
        <v>19</v>
      </c>
      <c r="AH10" s="443" t="s">
        <v>21</v>
      </c>
      <c r="AI10" s="352" t="s">
        <v>19</v>
      </c>
      <c r="AJ10" s="443" t="s">
        <v>20</v>
      </c>
      <c r="AK10" s="443" t="s">
        <v>21</v>
      </c>
      <c r="AL10" s="352" t="s">
        <v>19</v>
      </c>
      <c r="AM10" s="443" t="s">
        <v>21</v>
      </c>
      <c r="AN10" s="352" t="s">
        <v>19</v>
      </c>
      <c r="AO10" s="443" t="s">
        <v>20</v>
      </c>
      <c r="AP10" s="443" t="s">
        <v>21</v>
      </c>
      <c r="AQ10" s="352" t="s">
        <v>19</v>
      </c>
      <c r="AR10" s="443" t="s">
        <v>21</v>
      </c>
      <c r="AS10" s="352" t="s">
        <v>19</v>
      </c>
      <c r="AT10" s="443" t="s">
        <v>20</v>
      </c>
      <c r="AU10" s="443" t="s">
        <v>21</v>
      </c>
      <c r="AV10" s="352" t="s">
        <v>19</v>
      </c>
      <c r="AW10" s="443" t="s">
        <v>21</v>
      </c>
      <c r="AX10" s="352" t="s">
        <v>19</v>
      </c>
      <c r="AY10" s="443" t="s">
        <v>20</v>
      </c>
      <c r="AZ10" s="443" t="s">
        <v>21</v>
      </c>
      <c r="BA10" s="352" t="s">
        <v>19</v>
      </c>
      <c r="BB10" s="558"/>
    </row>
    <row r="11" spans="1:54" s="100" customFormat="1" ht="15.75" x14ac:dyDescent="0.25">
      <c r="A11" s="350">
        <v>1</v>
      </c>
      <c r="B11" s="350">
        <v>2</v>
      </c>
      <c r="C11" s="350">
        <v>3</v>
      </c>
      <c r="D11" s="350">
        <v>4</v>
      </c>
      <c r="E11" s="350">
        <v>5</v>
      </c>
      <c r="F11" s="353">
        <v>6</v>
      </c>
      <c r="G11" s="351">
        <v>7</v>
      </c>
      <c r="H11" s="350">
        <v>8</v>
      </c>
      <c r="I11" s="350">
        <v>9</v>
      </c>
      <c r="J11" s="351">
        <v>10</v>
      </c>
      <c r="K11" s="350">
        <v>11</v>
      </c>
      <c r="L11" s="350">
        <v>12</v>
      </c>
      <c r="M11" s="351">
        <v>13</v>
      </c>
      <c r="N11" s="350">
        <v>14</v>
      </c>
      <c r="O11" s="350">
        <v>15</v>
      </c>
      <c r="P11" s="351">
        <v>16</v>
      </c>
      <c r="Q11" s="350">
        <v>17</v>
      </c>
      <c r="R11" s="350">
        <v>18</v>
      </c>
      <c r="S11" s="351">
        <v>19</v>
      </c>
      <c r="T11" s="350">
        <v>20</v>
      </c>
      <c r="U11" s="350">
        <v>21</v>
      </c>
      <c r="V11" s="351">
        <v>22</v>
      </c>
      <c r="W11" s="350">
        <v>23</v>
      </c>
      <c r="X11" s="350">
        <v>24</v>
      </c>
      <c r="Y11" s="351">
        <v>25</v>
      </c>
      <c r="Z11" s="350">
        <v>26</v>
      </c>
      <c r="AA11" s="350">
        <v>24</v>
      </c>
      <c r="AB11" s="351">
        <v>25</v>
      </c>
      <c r="AC11" s="350">
        <v>27</v>
      </c>
      <c r="AD11" s="351">
        <v>28</v>
      </c>
      <c r="AE11" s="350">
        <v>29</v>
      </c>
      <c r="AF11" s="350">
        <v>30</v>
      </c>
      <c r="AG11" s="351">
        <v>31</v>
      </c>
      <c r="AH11" s="350">
        <v>30</v>
      </c>
      <c r="AI11" s="351">
        <v>31</v>
      </c>
      <c r="AJ11" s="350">
        <v>32</v>
      </c>
      <c r="AK11" s="350">
        <v>33</v>
      </c>
      <c r="AL11" s="351">
        <v>34</v>
      </c>
      <c r="AM11" s="350">
        <v>33</v>
      </c>
      <c r="AN11" s="351">
        <v>34</v>
      </c>
      <c r="AO11" s="350">
        <v>35</v>
      </c>
      <c r="AP11" s="350">
        <v>36</v>
      </c>
      <c r="AQ11" s="351">
        <v>37</v>
      </c>
      <c r="AR11" s="350">
        <v>36</v>
      </c>
      <c r="AS11" s="351">
        <v>37</v>
      </c>
      <c r="AT11" s="350">
        <v>38</v>
      </c>
      <c r="AU11" s="350">
        <v>39</v>
      </c>
      <c r="AV11" s="351">
        <v>40</v>
      </c>
      <c r="AW11" s="350">
        <v>39</v>
      </c>
      <c r="AX11" s="351">
        <v>40</v>
      </c>
      <c r="AY11" s="350">
        <v>41</v>
      </c>
      <c r="AZ11" s="350">
        <v>42</v>
      </c>
      <c r="BA11" s="351">
        <v>43</v>
      </c>
      <c r="BB11" s="227">
        <v>44</v>
      </c>
    </row>
    <row r="12" spans="1:54" ht="19.7" customHeight="1" x14ac:dyDescent="0.25">
      <c r="A12" s="605" t="s">
        <v>278</v>
      </c>
      <c r="B12" s="605"/>
      <c r="C12" s="605"/>
      <c r="D12" s="445" t="s">
        <v>258</v>
      </c>
      <c r="E12" s="358">
        <f>E13+E14+E15</f>
        <v>735748.2</v>
      </c>
      <c r="F12" s="358">
        <f>F13+F14+F15</f>
        <v>456248</v>
      </c>
      <c r="G12" s="322">
        <f>F12/E12</f>
        <v>0.62011432715703552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80"/>
    </row>
    <row r="13" spans="1:54" ht="30.75" customHeight="1" x14ac:dyDescent="0.25">
      <c r="A13" s="605"/>
      <c r="B13" s="605"/>
      <c r="C13" s="605"/>
      <c r="D13" s="259" t="s">
        <v>37</v>
      </c>
      <c r="E13" s="359">
        <f t="shared" ref="E13" si="0">E28</f>
        <v>4598.2</v>
      </c>
      <c r="F13" s="359">
        <f>F28</f>
        <v>2141.6</v>
      </c>
      <c r="G13" s="323">
        <f t="shared" ref="G13:G15" si="1">F13/E13</f>
        <v>0.46574746639989562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534"/>
    </row>
    <row r="14" spans="1:54" ht="33.6" customHeight="1" x14ac:dyDescent="0.25">
      <c r="A14" s="605"/>
      <c r="B14" s="605"/>
      <c r="C14" s="605"/>
      <c r="D14" s="259" t="s">
        <v>2</v>
      </c>
      <c r="E14" s="359">
        <f>E29</f>
        <v>63576.6</v>
      </c>
      <c r="F14" s="359">
        <f>F29</f>
        <v>29822.3</v>
      </c>
      <c r="G14" s="323">
        <f t="shared" si="1"/>
        <v>0.46907667286391536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534"/>
    </row>
    <row r="15" spans="1:54" ht="15.75" x14ac:dyDescent="0.25">
      <c r="A15" s="605"/>
      <c r="B15" s="605"/>
      <c r="C15" s="605"/>
      <c r="D15" s="324" t="s">
        <v>43</v>
      </c>
      <c r="E15" s="360">
        <f>E30</f>
        <v>667573.39999999991</v>
      </c>
      <c r="F15" s="359">
        <f>F30</f>
        <v>424284.1</v>
      </c>
      <c r="G15" s="323">
        <f t="shared" si="1"/>
        <v>0.63556172250122611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534"/>
    </row>
    <row r="16" spans="1:54" ht="30.75" hidden="1" customHeight="1" x14ac:dyDescent="0.25">
      <c r="A16" s="605"/>
      <c r="B16" s="605"/>
      <c r="C16" s="605"/>
      <c r="D16" s="325" t="s">
        <v>267</v>
      </c>
      <c r="E16" s="360"/>
      <c r="F16" s="360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534"/>
    </row>
    <row r="17" spans="1:54" ht="18.75" customHeight="1" x14ac:dyDescent="0.25">
      <c r="A17" s="502" t="s">
        <v>277</v>
      </c>
      <c r="B17" s="503"/>
      <c r="C17" s="504"/>
      <c r="D17" s="268" t="s">
        <v>41</v>
      </c>
      <c r="E17" s="361"/>
      <c r="F17" s="361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509"/>
    </row>
    <row r="18" spans="1:54" ht="31.5" x14ac:dyDescent="0.25">
      <c r="A18" s="505"/>
      <c r="B18" s="506"/>
      <c r="C18" s="507"/>
      <c r="D18" s="269" t="s">
        <v>37</v>
      </c>
      <c r="E18" s="362"/>
      <c r="F18" s="363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10"/>
    </row>
    <row r="19" spans="1:54" ht="33.6" customHeight="1" x14ac:dyDescent="0.25">
      <c r="A19" s="505"/>
      <c r="B19" s="506"/>
      <c r="C19" s="507"/>
      <c r="D19" s="270" t="s">
        <v>2</v>
      </c>
      <c r="E19" s="364"/>
      <c r="F19" s="365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10"/>
    </row>
    <row r="20" spans="1:54" ht="15.75" x14ac:dyDescent="0.25">
      <c r="A20" s="505"/>
      <c r="B20" s="506"/>
      <c r="C20" s="507"/>
      <c r="D20" s="271" t="s">
        <v>43</v>
      </c>
      <c r="E20" s="364"/>
      <c r="F20" s="365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10"/>
    </row>
    <row r="21" spans="1:54" ht="34.9" customHeight="1" x14ac:dyDescent="0.25">
      <c r="A21" s="505"/>
      <c r="B21" s="508"/>
      <c r="C21" s="507"/>
      <c r="D21" s="272" t="s">
        <v>267</v>
      </c>
      <c r="E21" s="364"/>
      <c r="F21" s="365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10"/>
    </row>
    <row r="22" spans="1:54" ht="17.25" customHeight="1" x14ac:dyDescent="0.25">
      <c r="A22" s="524" t="s">
        <v>276</v>
      </c>
      <c r="B22" s="503"/>
      <c r="C22" s="504"/>
      <c r="D22" s="268" t="s">
        <v>41</v>
      </c>
      <c r="E22" s="366"/>
      <c r="F22" s="361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10"/>
    </row>
    <row r="23" spans="1:54" ht="31.5" x14ac:dyDescent="0.25">
      <c r="A23" s="573"/>
      <c r="B23" s="506"/>
      <c r="C23" s="507"/>
      <c r="D23" s="270" t="s">
        <v>37</v>
      </c>
      <c r="E23" s="367"/>
      <c r="F23" s="368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10"/>
    </row>
    <row r="24" spans="1:54" ht="31.15" customHeight="1" x14ac:dyDescent="0.25">
      <c r="A24" s="573"/>
      <c r="B24" s="506"/>
      <c r="C24" s="507"/>
      <c r="D24" s="270" t="s">
        <v>2</v>
      </c>
      <c r="E24" s="364"/>
      <c r="F24" s="365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10"/>
    </row>
    <row r="25" spans="1:54" ht="15.75" x14ac:dyDescent="0.25">
      <c r="A25" s="573"/>
      <c r="B25" s="506"/>
      <c r="C25" s="507"/>
      <c r="D25" s="273" t="s">
        <v>43</v>
      </c>
      <c r="E25" s="364"/>
      <c r="F25" s="365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10"/>
    </row>
    <row r="26" spans="1:54" s="243" customFormat="1" ht="37.15" customHeight="1" x14ac:dyDescent="0.25">
      <c r="A26" s="574"/>
      <c r="B26" s="575"/>
      <c r="C26" s="576"/>
      <c r="D26" s="274" t="s">
        <v>267</v>
      </c>
      <c r="E26" s="360"/>
      <c r="F26" s="360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10"/>
    </row>
    <row r="27" spans="1:54" ht="37.15" customHeight="1" x14ac:dyDescent="0.25">
      <c r="A27" s="524" t="s">
        <v>274</v>
      </c>
      <c r="B27" s="525"/>
      <c r="C27" s="526"/>
      <c r="D27" s="268" t="s">
        <v>41</v>
      </c>
      <c r="E27" s="358">
        <f>E28+E29+E30</f>
        <v>735748.2</v>
      </c>
      <c r="F27" s="358">
        <f>F28+F29+F30</f>
        <v>456248</v>
      </c>
      <c r="G27" s="322">
        <f>F27/E27</f>
        <v>0.62011432715703552</v>
      </c>
      <c r="H27" s="192" t="s">
        <v>275</v>
      </c>
      <c r="I27" s="190" t="s">
        <v>275</v>
      </c>
      <c r="J27" s="192" t="s">
        <v>275</v>
      </c>
      <c r="K27" s="190" t="s">
        <v>275</v>
      </c>
      <c r="L27" s="192" t="s">
        <v>275</v>
      </c>
      <c r="M27" s="190" t="s">
        <v>275</v>
      </c>
      <c r="N27" s="192" t="s">
        <v>275</v>
      </c>
      <c r="O27" s="190" t="s">
        <v>275</v>
      </c>
      <c r="P27" s="192" t="s">
        <v>275</v>
      </c>
      <c r="Q27" s="190" t="s">
        <v>275</v>
      </c>
      <c r="R27" s="192" t="s">
        <v>275</v>
      </c>
      <c r="S27" s="190" t="s">
        <v>275</v>
      </c>
      <c r="T27" s="192" t="s">
        <v>275</v>
      </c>
      <c r="U27" s="190" t="s">
        <v>275</v>
      </c>
      <c r="V27" s="192" t="s">
        <v>275</v>
      </c>
      <c r="W27" s="190" t="s">
        <v>275</v>
      </c>
      <c r="X27" s="192" t="s">
        <v>275</v>
      </c>
      <c r="Y27" s="190" t="s">
        <v>275</v>
      </c>
      <c r="Z27" s="192" t="s">
        <v>275</v>
      </c>
      <c r="AA27" s="190" t="s">
        <v>275</v>
      </c>
      <c r="AB27" s="192" t="s">
        <v>275</v>
      </c>
      <c r="AC27" s="190" t="s">
        <v>275</v>
      </c>
      <c r="AD27" s="192" t="s">
        <v>275</v>
      </c>
      <c r="AE27" s="190" t="s">
        <v>275</v>
      </c>
      <c r="AF27" s="192" t="s">
        <v>275</v>
      </c>
      <c r="AG27" s="190" t="s">
        <v>275</v>
      </c>
      <c r="AH27" s="192" t="s">
        <v>275</v>
      </c>
      <c r="AI27" s="190" t="s">
        <v>275</v>
      </c>
      <c r="AJ27" s="192" t="s">
        <v>275</v>
      </c>
      <c r="AK27" s="190" t="s">
        <v>275</v>
      </c>
      <c r="AL27" s="192" t="s">
        <v>275</v>
      </c>
      <c r="AM27" s="190" t="s">
        <v>275</v>
      </c>
      <c r="AN27" s="192" t="s">
        <v>275</v>
      </c>
      <c r="AO27" s="190" t="s">
        <v>275</v>
      </c>
      <c r="AP27" s="192" t="s">
        <v>275</v>
      </c>
      <c r="AQ27" s="190" t="s">
        <v>275</v>
      </c>
      <c r="AR27" s="192" t="s">
        <v>275</v>
      </c>
      <c r="AS27" s="190" t="s">
        <v>275</v>
      </c>
      <c r="AT27" s="192" t="s">
        <v>275</v>
      </c>
      <c r="AU27" s="190" t="s">
        <v>275</v>
      </c>
      <c r="AV27" s="192" t="s">
        <v>275</v>
      </c>
      <c r="AW27" s="190" t="s">
        <v>275</v>
      </c>
      <c r="AX27" s="192" t="s">
        <v>275</v>
      </c>
      <c r="AY27" s="190" t="s">
        <v>275</v>
      </c>
      <c r="AZ27" s="192" t="s">
        <v>275</v>
      </c>
      <c r="BA27" s="190" t="s">
        <v>275</v>
      </c>
      <c r="BB27" s="267"/>
    </row>
    <row r="28" spans="1:54" ht="37.15" customHeight="1" x14ac:dyDescent="0.25">
      <c r="A28" s="527"/>
      <c r="B28" s="528"/>
      <c r="C28" s="529"/>
      <c r="D28" s="270" t="s">
        <v>37</v>
      </c>
      <c r="E28" s="373">
        <f>E86</f>
        <v>4598.2</v>
      </c>
      <c r="F28" s="373">
        <f>F86</f>
        <v>2141.6</v>
      </c>
      <c r="G28" s="323">
        <f>F28/E28</f>
        <v>0.46574746639989562</v>
      </c>
      <c r="H28" s="192" t="s">
        <v>275</v>
      </c>
      <c r="I28" s="190" t="s">
        <v>275</v>
      </c>
      <c r="J28" s="192" t="s">
        <v>275</v>
      </c>
      <c r="K28" s="190" t="s">
        <v>275</v>
      </c>
      <c r="L28" s="192" t="s">
        <v>275</v>
      </c>
      <c r="M28" s="190" t="s">
        <v>275</v>
      </c>
      <c r="N28" s="192" t="s">
        <v>275</v>
      </c>
      <c r="O28" s="190" t="s">
        <v>275</v>
      </c>
      <c r="P28" s="192" t="s">
        <v>275</v>
      </c>
      <c r="Q28" s="190" t="s">
        <v>275</v>
      </c>
      <c r="R28" s="192" t="s">
        <v>275</v>
      </c>
      <c r="S28" s="190" t="s">
        <v>275</v>
      </c>
      <c r="T28" s="192" t="s">
        <v>275</v>
      </c>
      <c r="U28" s="190" t="s">
        <v>275</v>
      </c>
      <c r="V28" s="192" t="s">
        <v>275</v>
      </c>
      <c r="W28" s="190" t="s">
        <v>275</v>
      </c>
      <c r="X28" s="192" t="s">
        <v>275</v>
      </c>
      <c r="Y28" s="190" t="s">
        <v>275</v>
      </c>
      <c r="Z28" s="192" t="s">
        <v>275</v>
      </c>
      <c r="AA28" s="190" t="s">
        <v>275</v>
      </c>
      <c r="AB28" s="192" t="s">
        <v>275</v>
      </c>
      <c r="AC28" s="190" t="s">
        <v>275</v>
      </c>
      <c r="AD28" s="192" t="s">
        <v>275</v>
      </c>
      <c r="AE28" s="190" t="s">
        <v>275</v>
      </c>
      <c r="AF28" s="192" t="s">
        <v>275</v>
      </c>
      <c r="AG28" s="190" t="s">
        <v>275</v>
      </c>
      <c r="AH28" s="192" t="s">
        <v>275</v>
      </c>
      <c r="AI28" s="190" t="s">
        <v>275</v>
      </c>
      <c r="AJ28" s="192" t="s">
        <v>275</v>
      </c>
      <c r="AK28" s="190" t="s">
        <v>275</v>
      </c>
      <c r="AL28" s="192" t="s">
        <v>275</v>
      </c>
      <c r="AM28" s="190" t="s">
        <v>275</v>
      </c>
      <c r="AN28" s="192" t="s">
        <v>275</v>
      </c>
      <c r="AO28" s="190" t="s">
        <v>275</v>
      </c>
      <c r="AP28" s="192" t="s">
        <v>275</v>
      </c>
      <c r="AQ28" s="190" t="s">
        <v>275</v>
      </c>
      <c r="AR28" s="192" t="s">
        <v>275</v>
      </c>
      <c r="AS28" s="190" t="s">
        <v>275</v>
      </c>
      <c r="AT28" s="192" t="s">
        <v>275</v>
      </c>
      <c r="AU28" s="190" t="s">
        <v>275</v>
      </c>
      <c r="AV28" s="192" t="s">
        <v>275</v>
      </c>
      <c r="AW28" s="190" t="s">
        <v>275</v>
      </c>
      <c r="AX28" s="192" t="s">
        <v>275</v>
      </c>
      <c r="AY28" s="190" t="s">
        <v>275</v>
      </c>
      <c r="AZ28" s="192" t="s">
        <v>275</v>
      </c>
      <c r="BA28" s="190" t="s">
        <v>275</v>
      </c>
      <c r="BB28" s="267"/>
    </row>
    <row r="29" spans="1:54" ht="37.15" customHeight="1" x14ac:dyDescent="0.25">
      <c r="A29" s="527"/>
      <c r="B29" s="528"/>
      <c r="C29" s="529"/>
      <c r="D29" s="270" t="s">
        <v>2</v>
      </c>
      <c r="E29" s="359">
        <f>E87</f>
        <v>63576.6</v>
      </c>
      <c r="F29" s="373">
        <f>F87</f>
        <v>29822.3</v>
      </c>
      <c r="G29" s="323">
        <f>F29/E29</f>
        <v>0.46907667286391536</v>
      </c>
      <c r="H29" s="192" t="s">
        <v>275</v>
      </c>
      <c r="I29" s="190" t="s">
        <v>275</v>
      </c>
      <c r="J29" s="192" t="s">
        <v>275</v>
      </c>
      <c r="K29" s="190" t="s">
        <v>275</v>
      </c>
      <c r="L29" s="192" t="s">
        <v>275</v>
      </c>
      <c r="M29" s="190" t="s">
        <v>275</v>
      </c>
      <c r="N29" s="192" t="s">
        <v>275</v>
      </c>
      <c r="O29" s="190" t="s">
        <v>275</v>
      </c>
      <c r="P29" s="192" t="s">
        <v>275</v>
      </c>
      <c r="Q29" s="190" t="s">
        <v>275</v>
      </c>
      <c r="R29" s="192" t="s">
        <v>275</v>
      </c>
      <c r="S29" s="190" t="s">
        <v>275</v>
      </c>
      <c r="T29" s="192" t="s">
        <v>275</v>
      </c>
      <c r="U29" s="190" t="s">
        <v>275</v>
      </c>
      <c r="V29" s="192" t="s">
        <v>275</v>
      </c>
      <c r="W29" s="190" t="s">
        <v>275</v>
      </c>
      <c r="X29" s="192" t="s">
        <v>275</v>
      </c>
      <c r="Y29" s="190" t="s">
        <v>275</v>
      </c>
      <c r="Z29" s="192" t="s">
        <v>275</v>
      </c>
      <c r="AA29" s="190" t="s">
        <v>275</v>
      </c>
      <c r="AB29" s="192" t="s">
        <v>275</v>
      </c>
      <c r="AC29" s="190" t="s">
        <v>275</v>
      </c>
      <c r="AD29" s="192" t="s">
        <v>275</v>
      </c>
      <c r="AE29" s="190" t="s">
        <v>275</v>
      </c>
      <c r="AF29" s="192" t="s">
        <v>275</v>
      </c>
      <c r="AG29" s="190" t="s">
        <v>275</v>
      </c>
      <c r="AH29" s="192" t="s">
        <v>275</v>
      </c>
      <c r="AI29" s="190" t="s">
        <v>275</v>
      </c>
      <c r="AJ29" s="192" t="s">
        <v>275</v>
      </c>
      <c r="AK29" s="190" t="s">
        <v>275</v>
      </c>
      <c r="AL29" s="192" t="s">
        <v>275</v>
      </c>
      <c r="AM29" s="190" t="s">
        <v>275</v>
      </c>
      <c r="AN29" s="192" t="s">
        <v>275</v>
      </c>
      <c r="AO29" s="190" t="s">
        <v>275</v>
      </c>
      <c r="AP29" s="192" t="s">
        <v>275</v>
      </c>
      <c r="AQ29" s="190" t="s">
        <v>275</v>
      </c>
      <c r="AR29" s="192" t="s">
        <v>275</v>
      </c>
      <c r="AS29" s="190" t="s">
        <v>275</v>
      </c>
      <c r="AT29" s="192" t="s">
        <v>275</v>
      </c>
      <c r="AU29" s="190" t="s">
        <v>275</v>
      </c>
      <c r="AV29" s="192" t="s">
        <v>275</v>
      </c>
      <c r="AW29" s="190" t="s">
        <v>275</v>
      </c>
      <c r="AX29" s="192" t="s">
        <v>275</v>
      </c>
      <c r="AY29" s="190" t="s">
        <v>275</v>
      </c>
      <c r="AZ29" s="192" t="s">
        <v>275</v>
      </c>
      <c r="BA29" s="190" t="s">
        <v>275</v>
      </c>
      <c r="BB29" s="267"/>
    </row>
    <row r="30" spans="1:54" ht="37.15" customHeight="1" x14ac:dyDescent="0.25">
      <c r="A30" s="527"/>
      <c r="B30" s="528"/>
      <c r="C30" s="529"/>
      <c r="D30" s="273" t="s">
        <v>43</v>
      </c>
      <c r="E30" s="359">
        <f>E88+E93+E98+E103+E108</f>
        <v>667573.39999999991</v>
      </c>
      <c r="F30" s="373">
        <f>F52+F58+F69+F74+F78</f>
        <v>424284.1</v>
      </c>
      <c r="G30" s="323">
        <f>F30/E30</f>
        <v>0.63556172250122611</v>
      </c>
      <c r="H30" s="192" t="s">
        <v>275</v>
      </c>
      <c r="I30" s="190" t="s">
        <v>275</v>
      </c>
      <c r="J30" s="192" t="s">
        <v>275</v>
      </c>
      <c r="K30" s="190" t="s">
        <v>275</v>
      </c>
      <c r="L30" s="192" t="s">
        <v>275</v>
      </c>
      <c r="M30" s="190" t="s">
        <v>275</v>
      </c>
      <c r="N30" s="192" t="s">
        <v>275</v>
      </c>
      <c r="O30" s="190" t="s">
        <v>275</v>
      </c>
      <c r="P30" s="192" t="s">
        <v>275</v>
      </c>
      <c r="Q30" s="190" t="s">
        <v>275</v>
      </c>
      <c r="R30" s="192" t="s">
        <v>275</v>
      </c>
      <c r="S30" s="190" t="s">
        <v>275</v>
      </c>
      <c r="T30" s="192" t="s">
        <v>275</v>
      </c>
      <c r="U30" s="190" t="s">
        <v>275</v>
      </c>
      <c r="V30" s="192" t="s">
        <v>275</v>
      </c>
      <c r="W30" s="190" t="s">
        <v>275</v>
      </c>
      <c r="X30" s="192" t="s">
        <v>275</v>
      </c>
      <c r="Y30" s="190" t="s">
        <v>275</v>
      </c>
      <c r="Z30" s="192" t="s">
        <v>275</v>
      </c>
      <c r="AA30" s="190" t="s">
        <v>275</v>
      </c>
      <c r="AB30" s="192" t="s">
        <v>275</v>
      </c>
      <c r="AC30" s="190" t="s">
        <v>275</v>
      </c>
      <c r="AD30" s="192" t="s">
        <v>275</v>
      </c>
      <c r="AE30" s="190" t="s">
        <v>275</v>
      </c>
      <c r="AF30" s="192" t="s">
        <v>275</v>
      </c>
      <c r="AG30" s="190" t="s">
        <v>275</v>
      </c>
      <c r="AH30" s="192" t="s">
        <v>275</v>
      </c>
      <c r="AI30" s="190" t="s">
        <v>275</v>
      </c>
      <c r="AJ30" s="192" t="s">
        <v>275</v>
      </c>
      <c r="AK30" s="190" t="s">
        <v>275</v>
      </c>
      <c r="AL30" s="192" t="s">
        <v>275</v>
      </c>
      <c r="AM30" s="190" t="s">
        <v>275</v>
      </c>
      <c r="AN30" s="192" t="s">
        <v>275</v>
      </c>
      <c r="AO30" s="190" t="s">
        <v>275</v>
      </c>
      <c r="AP30" s="192" t="s">
        <v>275</v>
      </c>
      <c r="AQ30" s="190" t="s">
        <v>275</v>
      </c>
      <c r="AR30" s="192" t="s">
        <v>275</v>
      </c>
      <c r="AS30" s="190" t="s">
        <v>275</v>
      </c>
      <c r="AT30" s="192" t="s">
        <v>275</v>
      </c>
      <c r="AU30" s="190" t="s">
        <v>275</v>
      </c>
      <c r="AV30" s="192" t="s">
        <v>275</v>
      </c>
      <c r="AW30" s="190" t="s">
        <v>275</v>
      </c>
      <c r="AX30" s="192" t="s">
        <v>275</v>
      </c>
      <c r="AY30" s="190" t="s">
        <v>275</v>
      </c>
      <c r="AZ30" s="192" t="s">
        <v>275</v>
      </c>
      <c r="BA30" s="190" t="s">
        <v>275</v>
      </c>
      <c r="BB30" s="267"/>
    </row>
    <row r="31" spans="1:54" ht="37.15" hidden="1" customHeight="1" x14ac:dyDescent="0.25">
      <c r="A31" s="530"/>
      <c r="B31" s="531"/>
      <c r="C31" s="532"/>
      <c r="D31" s="274" t="s">
        <v>267</v>
      </c>
      <c r="E31" s="360"/>
      <c r="F31" s="360"/>
      <c r="G31" s="204"/>
      <c r="H31" s="192" t="s">
        <v>275</v>
      </c>
      <c r="I31" s="190" t="s">
        <v>275</v>
      </c>
      <c r="J31" s="192" t="s">
        <v>275</v>
      </c>
      <c r="K31" s="190" t="s">
        <v>275</v>
      </c>
      <c r="L31" s="192" t="s">
        <v>275</v>
      </c>
      <c r="M31" s="190" t="s">
        <v>275</v>
      </c>
      <c r="N31" s="192" t="s">
        <v>275</v>
      </c>
      <c r="O31" s="190" t="s">
        <v>275</v>
      </c>
      <c r="P31" s="192" t="s">
        <v>275</v>
      </c>
      <c r="Q31" s="190" t="s">
        <v>275</v>
      </c>
      <c r="R31" s="192" t="s">
        <v>275</v>
      </c>
      <c r="S31" s="190" t="s">
        <v>275</v>
      </c>
      <c r="T31" s="192" t="s">
        <v>275</v>
      </c>
      <c r="U31" s="190" t="s">
        <v>275</v>
      </c>
      <c r="V31" s="192" t="s">
        <v>275</v>
      </c>
      <c r="W31" s="190" t="s">
        <v>275</v>
      </c>
      <c r="X31" s="192" t="s">
        <v>275</v>
      </c>
      <c r="Y31" s="190" t="s">
        <v>275</v>
      </c>
      <c r="Z31" s="192" t="s">
        <v>275</v>
      </c>
      <c r="AA31" s="190" t="s">
        <v>275</v>
      </c>
      <c r="AB31" s="192" t="s">
        <v>275</v>
      </c>
      <c r="AC31" s="190" t="s">
        <v>275</v>
      </c>
      <c r="AD31" s="192" t="s">
        <v>275</v>
      </c>
      <c r="AE31" s="190" t="s">
        <v>275</v>
      </c>
      <c r="AF31" s="192" t="s">
        <v>275</v>
      </c>
      <c r="AG31" s="190" t="s">
        <v>275</v>
      </c>
      <c r="AH31" s="192" t="s">
        <v>275</v>
      </c>
      <c r="AI31" s="190" t="s">
        <v>275</v>
      </c>
      <c r="AJ31" s="192" t="s">
        <v>275</v>
      </c>
      <c r="AK31" s="190" t="s">
        <v>275</v>
      </c>
      <c r="AL31" s="192" t="s">
        <v>275</v>
      </c>
      <c r="AM31" s="190" t="s">
        <v>275</v>
      </c>
      <c r="AN31" s="192" t="s">
        <v>275</v>
      </c>
      <c r="AO31" s="190" t="s">
        <v>275</v>
      </c>
      <c r="AP31" s="192" t="s">
        <v>275</v>
      </c>
      <c r="AQ31" s="190" t="s">
        <v>275</v>
      </c>
      <c r="AR31" s="192" t="s">
        <v>275</v>
      </c>
      <c r="AS31" s="190" t="s">
        <v>275</v>
      </c>
      <c r="AT31" s="192" t="s">
        <v>275</v>
      </c>
      <c r="AU31" s="190" t="s">
        <v>275</v>
      </c>
      <c r="AV31" s="192" t="s">
        <v>275</v>
      </c>
      <c r="AW31" s="190" t="s">
        <v>275</v>
      </c>
      <c r="AX31" s="192" t="s">
        <v>275</v>
      </c>
      <c r="AY31" s="190" t="s">
        <v>275</v>
      </c>
      <c r="AZ31" s="192" t="s">
        <v>275</v>
      </c>
      <c r="BA31" s="190" t="s">
        <v>275</v>
      </c>
      <c r="BB31" s="267"/>
    </row>
    <row r="32" spans="1:54" s="113" customFormat="1" ht="15.75" x14ac:dyDescent="0.25">
      <c r="A32" s="577" t="s">
        <v>325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8"/>
      <c r="AG32" s="578"/>
      <c r="AH32" s="578"/>
      <c r="AI32" s="578"/>
      <c r="AJ32" s="578"/>
      <c r="AK32" s="578"/>
      <c r="AL32" s="578"/>
      <c r="AM32" s="578"/>
      <c r="AN32" s="578"/>
      <c r="AO32" s="578"/>
      <c r="AP32" s="578"/>
      <c r="AQ32" s="578"/>
      <c r="AR32" s="578"/>
      <c r="AS32" s="578"/>
      <c r="AT32" s="578"/>
      <c r="AU32" s="578"/>
      <c r="AV32" s="578"/>
      <c r="AW32" s="578"/>
      <c r="AX32" s="578"/>
      <c r="AY32" s="578"/>
      <c r="AZ32" s="578"/>
      <c r="BA32" s="578"/>
      <c r="BB32" s="579"/>
    </row>
    <row r="33" spans="1:54" ht="18.75" customHeight="1" x14ac:dyDescent="0.25">
      <c r="A33" s="519" t="s">
        <v>1</v>
      </c>
      <c r="B33" s="521" t="s">
        <v>326</v>
      </c>
      <c r="C33" s="610" t="s">
        <v>354</v>
      </c>
      <c r="D33" s="220" t="s">
        <v>41</v>
      </c>
      <c r="E33" s="358">
        <f>E34+E35+E36</f>
        <v>537532.5</v>
      </c>
      <c r="F33" s="358">
        <f>F34+F35+F36</f>
        <v>354039.5</v>
      </c>
      <c r="G33" s="322">
        <f>F33/E33</f>
        <v>0.65863831489258784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11"/>
    </row>
    <row r="34" spans="1:54" ht="31.5" x14ac:dyDescent="0.25">
      <c r="A34" s="520"/>
      <c r="B34" s="522"/>
      <c r="C34" s="611"/>
      <c r="D34" s="259" t="s">
        <v>37</v>
      </c>
      <c r="E34" s="369">
        <v>4598.2</v>
      </c>
      <c r="F34" s="359">
        <v>2141.6</v>
      </c>
      <c r="G34" s="323">
        <f>F34/E34</f>
        <v>0.46574746639989562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12"/>
    </row>
    <row r="35" spans="1:54" ht="46.5" customHeight="1" x14ac:dyDescent="0.25">
      <c r="A35" s="520"/>
      <c r="B35" s="522"/>
      <c r="C35" s="611"/>
      <c r="D35" s="259" t="s">
        <v>2</v>
      </c>
      <c r="E35" s="369">
        <v>63576.6</v>
      </c>
      <c r="F35" s="359">
        <v>29822.3</v>
      </c>
      <c r="G35" s="323">
        <f>F35/E35</f>
        <v>0.46907667286391536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12"/>
    </row>
    <row r="36" spans="1:54" ht="27.2" customHeight="1" x14ac:dyDescent="0.25">
      <c r="A36" s="520"/>
      <c r="B36" s="523"/>
      <c r="C36" s="612"/>
      <c r="D36" s="324" t="s">
        <v>43</v>
      </c>
      <c r="E36" s="369">
        <v>469357.7</v>
      </c>
      <c r="F36" s="359">
        <v>322075.59999999998</v>
      </c>
      <c r="G36" s="323">
        <f>F36/E36</f>
        <v>0.686204998873993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12"/>
    </row>
    <row r="37" spans="1:54" s="243" customFormat="1" ht="36.6" hidden="1" customHeight="1" x14ac:dyDescent="0.25">
      <c r="A37" s="520"/>
      <c r="B37" s="442"/>
      <c r="C37" s="447"/>
      <c r="D37" s="325" t="s">
        <v>267</v>
      </c>
      <c r="E37" s="359"/>
      <c r="F37" s="359"/>
      <c r="G37" s="323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12"/>
    </row>
    <row r="38" spans="1:54" ht="18.75" customHeight="1" x14ac:dyDescent="0.25">
      <c r="A38" s="519" t="s">
        <v>3</v>
      </c>
      <c r="B38" s="521" t="s">
        <v>327</v>
      </c>
      <c r="C38" s="610" t="s">
        <v>354</v>
      </c>
      <c r="D38" s="220" t="s">
        <v>41</v>
      </c>
      <c r="E38" s="358">
        <f>E39+E40+E41</f>
        <v>9516.4</v>
      </c>
      <c r="F38" s="358">
        <f>F39+F40+F41</f>
        <v>7562</v>
      </c>
      <c r="G38" s="322">
        <f>F38/E38</f>
        <v>0.79462822075574802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11"/>
    </row>
    <row r="39" spans="1:54" ht="31.9" customHeight="1" x14ac:dyDescent="0.25">
      <c r="A39" s="520"/>
      <c r="B39" s="522"/>
      <c r="C39" s="611"/>
      <c r="D39" s="259" t="s">
        <v>37</v>
      </c>
      <c r="E39" s="359">
        <v>0</v>
      </c>
      <c r="F39" s="359"/>
      <c r="G39" s="323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12"/>
    </row>
    <row r="40" spans="1:54" ht="34.9" customHeight="1" x14ac:dyDescent="0.25">
      <c r="A40" s="520"/>
      <c r="B40" s="522"/>
      <c r="C40" s="611"/>
      <c r="D40" s="259" t="s">
        <v>2</v>
      </c>
      <c r="E40" s="359">
        <v>0</v>
      </c>
      <c r="F40" s="359"/>
      <c r="G40" s="323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12"/>
    </row>
    <row r="41" spans="1:54" ht="21.75" customHeight="1" x14ac:dyDescent="0.25">
      <c r="A41" s="520"/>
      <c r="B41" s="523"/>
      <c r="C41" s="612"/>
      <c r="D41" s="324" t="s">
        <v>43</v>
      </c>
      <c r="E41" s="369">
        <v>9516.4</v>
      </c>
      <c r="F41" s="359">
        <v>7562</v>
      </c>
      <c r="G41" s="322">
        <f>F41/E41</f>
        <v>0.79462822075574802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12"/>
    </row>
    <row r="42" spans="1:54" ht="34.9" hidden="1" customHeight="1" x14ac:dyDescent="0.25">
      <c r="A42" s="520"/>
      <c r="B42" s="442"/>
      <c r="C42" s="447"/>
      <c r="D42" s="325" t="s">
        <v>267</v>
      </c>
      <c r="E42" s="359"/>
      <c r="F42" s="359"/>
      <c r="G42" s="323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12"/>
    </row>
    <row r="43" spans="1:54" s="243" customFormat="1" ht="22.15" customHeight="1" x14ac:dyDescent="0.25">
      <c r="A43" s="519" t="s">
        <v>4</v>
      </c>
      <c r="B43" s="521" t="s">
        <v>328</v>
      </c>
      <c r="C43" s="613" t="s">
        <v>354</v>
      </c>
      <c r="D43" s="220" t="s">
        <v>41</v>
      </c>
      <c r="E43" s="358">
        <f>E44+E45+E46</f>
        <v>0</v>
      </c>
      <c r="F43" s="358">
        <v>0</v>
      </c>
      <c r="G43" s="322" t="e">
        <f>F43/E43*100</f>
        <v>#DIV/0!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11"/>
    </row>
    <row r="44" spans="1:54" ht="31.5" x14ac:dyDescent="0.25">
      <c r="A44" s="520"/>
      <c r="B44" s="522"/>
      <c r="C44" s="614"/>
      <c r="D44" s="259" t="s">
        <v>37</v>
      </c>
      <c r="E44" s="359">
        <v>0</v>
      </c>
      <c r="F44" s="359"/>
      <c r="G44" s="323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12"/>
    </row>
    <row r="45" spans="1:54" ht="31.15" customHeight="1" x14ac:dyDescent="0.25">
      <c r="A45" s="520"/>
      <c r="B45" s="522"/>
      <c r="C45" s="614"/>
      <c r="D45" s="259" t="s">
        <v>2</v>
      </c>
      <c r="E45" s="359">
        <v>0</v>
      </c>
      <c r="F45" s="359"/>
      <c r="G45" s="323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12"/>
    </row>
    <row r="46" spans="1:54" ht="21.75" customHeight="1" x14ac:dyDescent="0.25">
      <c r="A46" s="520"/>
      <c r="B46" s="522"/>
      <c r="C46" s="614"/>
      <c r="D46" s="324" t="s">
        <v>43</v>
      </c>
      <c r="E46" s="369">
        <v>0</v>
      </c>
      <c r="F46" s="359">
        <v>0</v>
      </c>
      <c r="G46" s="323" t="e">
        <f t="shared" si="3"/>
        <v>#DIV/0!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12"/>
    </row>
    <row r="47" spans="1:54" ht="30" hidden="1" customHeight="1" x14ac:dyDescent="0.25">
      <c r="A47" s="520"/>
      <c r="B47" s="523"/>
      <c r="C47" s="615"/>
      <c r="D47" s="325" t="s">
        <v>267</v>
      </c>
      <c r="E47" s="359"/>
      <c r="F47" s="359"/>
      <c r="G47" s="323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12"/>
    </row>
    <row r="48" spans="1:54" ht="30" hidden="1" customHeight="1" x14ac:dyDescent="0.25">
      <c r="A48" s="444"/>
      <c r="B48" s="442"/>
      <c r="C48" s="447"/>
      <c r="D48" s="325" t="s">
        <v>267</v>
      </c>
      <c r="E48" s="359"/>
      <c r="F48" s="359"/>
      <c r="G48" s="323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436"/>
    </row>
    <row r="49" spans="1:54" ht="20.25" customHeight="1" x14ac:dyDescent="0.25">
      <c r="A49" s="513"/>
      <c r="B49" s="515" t="s">
        <v>268</v>
      </c>
      <c r="C49" s="517"/>
      <c r="D49" s="220" t="s">
        <v>41</v>
      </c>
      <c r="E49" s="358">
        <f>E50+E51+E52</f>
        <v>547048.9</v>
      </c>
      <c r="F49" s="358">
        <f>F50+F51+F52</f>
        <v>361601.5</v>
      </c>
      <c r="G49" s="322">
        <f>F49/E49</f>
        <v>0.66100397971735247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509"/>
    </row>
    <row r="50" spans="1:54" ht="35.25" customHeight="1" x14ac:dyDescent="0.25">
      <c r="A50" s="514"/>
      <c r="B50" s="516"/>
      <c r="C50" s="518"/>
      <c r="D50" s="259" t="s">
        <v>37</v>
      </c>
      <c r="E50" s="359">
        <f>E34+E39+E44</f>
        <v>4598.2</v>
      </c>
      <c r="F50" s="359">
        <f>F34+F39+F44</f>
        <v>2141.6</v>
      </c>
      <c r="G50" s="323">
        <f>F50/E50</f>
        <v>0.46574746639989562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534"/>
    </row>
    <row r="51" spans="1:54" ht="33" customHeight="1" x14ac:dyDescent="0.25">
      <c r="A51" s="514"/>
      <c r="B51" s="516"/>
      <c r="C51" s="518"/>
      <c r="D51" s="259" t="s">
        <v>2</v>
      </c>
      <c r="E51" s="359">
        <f t="shared" ref="E51:F52" si="4">E35+E40+E45</f>
        <v>63576.6</v>
      </c>
      <c r="F51" s="359">
        <f t="shared" si="4"/>
        <v>29822.3</v>
      </c>
      <c r="G51" s="323">
        <f>F51/E51</f>
        <v>0.46907667286391536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534"/>
    </row>
    <row r="52" spans="1:54" ht="19.7" customHeight="1" x14ac:dyDescent="0.25">
      <c r="A52" s="514"/>
      <c r="B52" s="516"/>
      <c r="C52" s="518"/>
      <c r="D52" s="262" t="s">
        <v>43</v>
      </c>
      <c r="E52" s="359">
        <f t="shared" si="4"/>
        <v>478874.10000000003</v>
      </c>
      <c r="F52" s="359">
        <f>F46+F41+F36</f>
        <v>329637.59999999998</v>
      </c>
      <c r="G52" s="323">
        <f>F52/E52</f>
        <v>0.68835963356548191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534"/>
    </row>
    <row r="53" spans="1:54" ht="34.9" hidden="1" customHeight="1" x14ac:dyDescent="0.25">
      <c r="A53" s="514"/>
      <c r="B53" s="516"/>
      <c r="C53" s="518"/>
      <c r="D53" s="263" t="s">
        <v>267</v>
      </c>
      <c r="E53" s="319"/>
      <c r="F53" s="327"/>
      <c r="G53" s="323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534"/>
    </row>
    <row r="54" spans="1:54" ht="15.75" x14ac:dyDescent="0.25">
      <c r="A54" s="577" t="s">
        <v>330</v>
      </c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78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9"/>
    </row>
    <row r="55" spans="1:54" ht="22.5" customHeight="1" x14ac:dyDescent="0.25">
      <c r="A55" s="519" t="s">
        <v>6</v>
      </c>
      <c r="B55" s="517" t="s">
        <v>331</v>
      </c>
      <c r="C55" s="613" t="s">
        <v>353</v>
      </c>
      <c r="D55" s="220" t="s">
        <v>41</v>
      </c>
      <c r="E55" s="358">
        <f>E56+E57+E58</f>
        <v>122272.90000000001</v>
      </c>
      <c r="F55" s="358">
        <f>F58</f>
        <v>62143.9</v>
      </c>
      <c r="G55" s="322">
        <f>F55/E55</f>
        <v>0.50823935639050022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11"/>
    </row>
    <row r="56" spans="1:54" ht="36.75" customHeight="1" x14ac:dyDescent="0.25">
      <c r="A56" s="520"/>
      <c r="B56" s="518"/>
      <c r="C56" s="614"/>
      <c r="D56" s="259" t="s">
        <v>37</v>
      </c>
      <c r="E56" s="360"/>
      <c r="F56" s="360"/>
      <c r="G56" s="323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12"/>
    </row>
    <row r="57" spans="1:54" ht="35.450000000000003" customHeight="1" x14ac:dyDescent="0.25">
      <c r="A57" s="520"/>
      <c r="B57" s="518"/>
      <c r="C57" s="614"/>
      <c r="D57" s="259" t="s">
        <v>2</v>
      </c>
      <c r="E57" s="365"/>
      <c r="F57" s="370"/>
      <c r="G57" s="323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12"/>
    </row>
    <row r="58" spans="1:54" ht="22.5" customHeight="1" x14ac:dyDescent="0.25">
      <c r="A58" s="520"/>
      <c r="B58" s="518"/>
      <c r="C58" s="614"/>
      <c r="D58" s="262" t="s">
        <v>43</v>
      </c>
      <c r="E58" s="369">
        <f>122136.1+136.8</f>
        <v>122272.90000000001</v>
      </c>
      <c r="F58" s="370">
        <v>62143.9</v>
      </c>
      <c r="G58" s="323">
        <f>F58/E58</f>
        <v>0.50823935639050022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12"/>
    </row>
    <row r="59" spans="1:54" ht="38.450000000000003" hidden="1" customHeight="1" x14ac:dyDescent="0.25">
      <c r="A59" s="520"/>
      <c r="B59" s="518"/>
      <c r="C59" s="614"/>
      <c r="D59" s="263" t="s">
        <v>267</v>
      </c>
      <c r="E59" s="365"/>
      <c r="F59" s="365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12"/>
    </row>
    <row r="60" spans="1:54" ht="21" customHeight="1" x14ac:dyDescent="0.25">
      <c r="A60" s="519"/>
      <c r="B60" s="515" t="s">
        <v>269</v>
      </c>
      <c r="C60" s="517"/>
      <c r="D60" s="220" t="s">
        <v>41</v>
      </c>
      <c r="E60" s="358">
        <f>E61+E62+E63</f>
        <v>122272.90000000001</v>
      </c>
      <c r="F60" s="358">
        <f>F61+F62+F63</f>
        <v>62143.9</v>
      </c>
      <c r="G60" s="322">
        <f>F60/E60</f>
        <v>0.50823935639050022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509"/>
    </row>
    <row r="61" spans="1:54" ht="31.5" x14ac:dyDescent="0.25">
      <c r="A61" s="520"/>
      <c r="B61" s="516"/>
      <c r="C61" s="518"/>
      <c r="D61" s="259" t="s">
        <v>37</v>
      </c>
      <c r="E61" s="360"/>
      <c r="F61" s="360"/>
      <c r="G61" s="323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534"/>
    </row>
    <row r="62" spans="1:54" ht="33" customHeight="1" x14ac:dyDescent="0.25">
      <c r="A62" s="520"/>
      <c r="B62" s="516"/>
      <c r="C62" s="518"/>
      <c r="D62" s="259" t="s">
        <v>2</v>
      </c>
      <c r="E62" s="360"/>
      <c r="F62" s="360"/>
      <c r="G62" s="323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534"/>
    </row>
    <row r="63" spans="1:54" ht="21" customHeight="1" x14ac:dyDescent="0.25">
      <c r="A63" s="520"/>
      <c r="B63" s="516"/>
      <c r="C63" s="518"/>
      <c r="D63" s="262" t="s">
        <v>43</v>
      </c>
      <c r="E63" s="369">
        <f>E58</f>
        <v>122272.90000000001</v>
      </c>
      <c r="F63" s="369">
        <v>62143.9</v>
      </c>
      <c r="G63" s="323">
        <f>F63/E63</f>
        <v>0.50823935639050022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534"/>
    </row>
    <row r="64" spans="1:54" ht="28.9" hidden="1" customHeight="1" x14ac:dyDescent="0.25">
      <c r="A64" s="520"/>
      <c r="B64" s="516"/>
      <c r="C64" s="518"/>
      <c r="D64" s="263" t="s">
        <v>267</v>
      </c>
      <c r="E64" s="179"/>
      <c r="F64" s="354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534"/>
    </row>
    <row r="65" spans="1:54" ht="15.75" x14ac:dyDescent="0.25">
      <c r="A65" s="577" t="s">
        <v>332</v>
      </c>
      <c r="B65" s="578"/>
      <c r="C65" s="578"/>
      <c r="D65" s="578"/>
      <c r="E65" s="578"/>
      <c r="F65" s="578"/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  <c r="BB65" s="579"/>
    </row>
    <row r="66" spans="1:54" ht="22.5" customHeight="1" x14ac:dyDescent="0.25">
      <c r="A66" s="519" t="s">
        <v>16</v>
      </c>
      <c r="B66" s="517" t="s">
        <v>348</v>
      </c>
      <c r="C66" s="613" t="s">
        <v>350</v>
      </c>
      <c r="D66" s="220" t="s">
        <v>41</v>
      </c>
      <c r="E66" s="358">
        <f>E67+E68+E69</f>
        <v>22976.7</v>
      </c>
      <c r="F66" s="358">
        <f>F67+F68+F69</f>
        <v>12927.8</v>
      </c>
      <c r="G66" s="323">
        <f>F66/E66</f>
        <v>0.56264824800776436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11"/>
    </row>
    <row r="67" spans="1:54" ht="36.75" customHeight="1" x14ac:dyDescent="0.25">
      <c r="A67" s="520"/>
      <c r="B67" s="518"/>
      <c r="C67" s="614"/>
      <c r="D67" s="259" t="s">
        <v>37</v>
      </c>
      <c r="E67" s="360"/>
      <c r="F67" s="360"/>
      <c r="G67" s="323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12"/>
    </row>
    <row r="68" spans="1:54" ht="35.450000000000003" customHeight="1" x14ac:dyDescent="0.25">
      <c r="A68" s="520"/>
      <c r="B68" s="518"/>
      <c r="C68" s="614"/>
      <c r="D68" s="259" t="s">
        <v>2</v>
      </c>
      <c r="E68" s="365"/>
      <c r="F68" s="365"/>
      <c r="G68" s="323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12"/>
    </row>
    <row r="69" spans="1:54" ht="22.5" customHeight="1" x14ac:dyDescent="0.25">
      <c r="A69" s="520"/>
      <c r="B69" s="518"/>
      <c r="C69" s="614"/>
      <c r="D69" s="262" t="s">
        <v>43</v>
      </c>
      <c r="E69" s="369">
        <f>22280.9+695.8</f>
        <v>22976.7</v>
      </c>
      <c r="F69" s="360">
        <v>12927.8</v>
      </c>
      <c r="G69" s="323">
        <f t="shared" si="7"/>
        <v>0.56264824800776436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12"/>
    </row>
    <row r="70" spans="1:54" ht="38.450000000000003" hidden="1" customHeight="1" x14ac:dyDescent="0.25">
      <c r="A70" s="520"/>
      <c r="B70" s="518"/>
      <c r="C70" s="614"/>
      <c r="D70" s="263" t="s">
        <v>267</v>
      </c>
      <c r="E70" s="365"/>
      <c r="F70" s="365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12"/>
    </row>
    <row r="71" spans="1:54" ht="18.75" customHeight="1" x14ac:dyDescent="0.25">
      <c r="A71" s="604" t="s">
        <v>333</v>
      </c>
      <c r="B71" s="602" t="s">
        <v>349</v>
      </c>
      <c r="C71" s="616" t="s">
        <v>351</v>
      </c>
      <c r="D71" s="220" t="s">
        <v>41</v>
      </c>
      <c r="E71" s="358">
        <f>E72+E73+E74</f>
        <v>43449.7</v>
      </c>
      <c r="F71" s="358">
        <f>F72+F73+F74</f>
        <v>19574.8</v>
      </c>
      <c r="G71" s="323">
        <f>F71/E71</f>
        <v>0.45051634418649611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437"/>
    </row>
    <row r="72" spans="1:54" ht="31.9" customHeight="1" x14ac:dyDescent="0.25">
      <c r="A72" s="604"/>
      <c r="B72" s="602"/>
      <c r="C72" s="616"/>
      <c r="D72" s="259" t="s">
        <v>37</v>
      </c>
      <c r="E72" s="359">
        <v>0</v>
      </c>
      <c r="F72" s="359"/>
      <c r="G72" s="323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437"/>
    </row>
    <row r="73" spans="1:54" ht="34.9" customHeight="1" x14ac:dyDescent="0.25">
      <c r="A73" s="604"/>
      <c r="B73" s="602"/>
      <c r="C73" s="616"/>
      <c r="D73" s="259" t="s">
        <v>2</v>
      </c>
      <c r="E73" s="359">
        <v>0</v>
      </c>
      <c r="F73" s="359"/>
      <c r="G73" s="323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437"/>
    </row>
    <row r="74" spans="1:54" ht="21.75" customHeight="1" x14ac:dyDescent="0.25">
      <c r="A74" s="604"/>
      <c r="B74" s="602"/>
      <c r="C74" s="616"/>
      <c r="D74" s="324" t="s">
        <v>43</v>
      </c>
      <c r="E74" s="369">
        <v>43449.7</v>
      </c>
      <c r="F74" s="359">
        <v>19574.8</v>
      </c>
      <c r="G74" s="323">
        <f t="shared" si="8"/>
        <v>0.45051634418649611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437"/>
    </row>
    <row r="75" spans="1:54" ht="18.75" customHeight="1" x14ac:dyDescent="0.25">
      <c r="A75" s="604" t="s">
        <v>346</v>
      </c>
      <c r="B75" s="602" t="s">
        <v>347</v>
      </c>
      <c r="C75" s="616" t="s">
        <v>352</v>
      </c>
      <c r="D75" s="220" t="s">
        <v>41</v>
      </c>
      <c r="E75" s="358">
        <f>E76+E77+E78</f>
        <v>0</v>
      </c>
      <c r="F75" s="358">
        <f>F76+F77+F78</f>
        <v>0</v>
      </c>
      <c r="G75" s="323" t="e">
        <f>F75/E75</f>
        <v>#DIV/0!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437"/>
    </row>
    <row r="76" spans="1:54" ht="31.9" customHeight="1" x14ac:dyDescent="0.25">
      <c r="A76" s="604"/>
      <c r="B76" s="602"/>
      <c r="C76" s="616"/>
      <c r="D76" s="259" t="s">
        <v>37</v>
      </c>
      <c r="E76" s="359">
        <v>0</v>
      </c>
      <c r="F76" s="359"/>
      <c r="G76" s="323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437"/>
    </row>
    <row r="77" spans="1:54" ht="56.25" customHeight="1" x14ac:dyDescent="0.25">
      <c r="A77" s="604"/>
      <c r="B77" s="602"/>
      <c r="C77" s="616"/>
      <c r="D77" s="259" t="s">
        <v>2</v>
      </c>
      <c r="E77" s="359">
        <v>0</v>
      </c>
      <c r="F77" s="359"/>
      <c r="G77" s="323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437"/>
    </row>
    <row r="78" spans="1:54" ht="36.75" customHeight="1" x14ac:dyDescent="0.25">
      <c r="A78" s="604"/>
      <c r="B78" s="602"/>
      <c r="C78" s="616"/>
      <c r="D78" s="324" t="s">
        <v>43</v>
      </c>
      <c r="E78" s="369"/>
      <c r="F78" s="359"/>
      <c r="G78" s="323" t="e">
        <f t="shared" si="9"/>
        <v>#DIV/0!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437"/>
    </row>
    <row r="79" spans="1:54" ht="21" customHeight="1" x14ac:dyDescent="0.25">
      <c r="A79" s="604"/>
      <c r="B79" s="605" t="s">
        <v>334</v>
      </c>
      <c r="C79" s="603"/>
      <c r="D79" s="220" t="s">
        <v>41</v>
      </c>
      <c r="E79" s="358">
        <f>E80+E81+E82</f>
        <v>66426.399999999994</v>
      </c>
      <c r="F79" s="358">
        <f>F80+F81+F82</f>
        <v>32502.6</v>
      </c>
      <c r="G79" s="322">
        <f>F79/E79</f>
        <v>0.48930244601543965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1"/>
    </row>
    <row r="80" spans="1:54" ht="31.5" x14ac:dyDescent="0.25">
      <c r="A80" s="604"/>
      <c r="B80" s="605"/>
      <c r="C80" s="603"/>
      <c r="D80" s="259" t="s">
        <v>37</v>
      </c>
      <c r="E80" s="360"/>
      <c r="F80" s="360"/>
      <c r="G80" s="323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1"/>
    </row>
    <row r="81" spans="1:54" ht="33" customHeight="1" x14ac:dyDescent="0.25">
      <c r="A81" s="604"/>
      <c r="B81" s="605"/>
      <c r="C81" s="603"/>
      <c r="D81" s="259" t="s">
        <v>2</v>
      </c>
      <c r="E81" s="360"/>
      <c r="F81" s="360"/>
      <c r="G81" s="323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1"/>
    </row>
    <row r="82" spans="1:54" ht="21" customHeight="1" x14ac:dyDescent="0.25">
      <c r="A82" s="604"/>
      <c r="B82" s="605"/>
      <c r="C82" s="603"/>
      <c r="D82" s="324" t="s">
        <v>43</v>
      </c>
      <c r="E82" s="369">
        <f>E69+E74+E78</f>
        <v>66426.399999999994</v>
      </c>
      <c r="F82" s="369">
        <f>F69+F74+F78</f>
        <v>32502.6</v>
      </c>
      <c r="G82" s="323">
        <f t="shared" si="10"/>
        <v>0.48930244601543965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1"/>
    </row>
    <row r="83" spans="1:54" ht="29.25" customHeight="1" x14ac:dyDescent="0.25">
      <c r="A83" s="598" t="s">
        <v>260</v>
      </c>
      <c r="B83" s="599"/>
      <c r="C83" s="599"/>
      <c r="D83" s="599"/>
      <c r="E83" s="599"/>
      <c r="F83" s="599"/>
      <c r="G83" s="599"/>
      <c r="H83" s="599"/>
      <c r="I83" s="599"/>
      <c r="J83" s="599"/>
      <c r="K83" s="599"/>
      <c r="L83" s="599"/>
      <c r="M83" s="599"/>
      <c r="N83" s="599"/>
      <c r="O83" s="599"/>
      <c r="P83" s="599"/>
      <c r="Q83" s="599"/>
      <c r="R83" s="599"/>
      <c r="S83" s="599"/>
      <c r="T83" s="599"/>
      <c r="U83" s="599"/>
      <c r="V83" s="599"/>
      <c r="W83" s="599"/>
      <c r="X83" s="599"/>
      <c r="Y83" s="599"/>
      <c r="Z83" s="599"/>
      <c r="AA83" s="599"/>
      <c r="AB83" s="599"/>
      <c r="AC83" s="599"/>
      <c r="AD83" s="599"/>
      <c r="AE83" s="599"/>
      <c r="AF83" s="599"/>
      <c r="AG83" s="599"/>
      <c r="AH83" s="599"/>
      <c r="AI83" s="599"/>
      <c r="AJ83" s="599"/>
      <c r="AK83" s="599"/>
      <c r="AL83" s="599"/>
      <c r="AM83" s="599"/>
      <c r="AN83" s="599"/>
      <c r="AO83" s="599"/>
      <c r="AP83" s="599"/>
      <c r="AQ83" s="599"/>
      <c r="AR83" s="599"/>
      <c r="AS83" s="599"/>
      <c r="AT83" s="599"/>
      <c r="AU83" s="599"/>
      <c r="AV83" s="599"/>
      <c r="AW83" s="599"/>
      <c r="AX83" s="599"/>
      <c r="AY83" s="599"/>
      <c r="AZ83" s="599"/>
      <c r="BA83" s="599"/>
      <c r="BB83" s="600"/>
    </row>
    <row r="84" spans="1:54" ht="22.5" customHeight="1" x14ac:dyDescent="0.25">
      <c r="A84" s="587" t="s">
        <v>261</v>
      </c>
      <c r="B84" s="588"/>
      <c r="C84" s="588"/>
      <c r="D84" s="588"/>
      <c r="E84" s="588"/>
      <c r="F84" s="588"/>
      <c r="G84" s="588"/>
      <c r="H84" s="588"/>
      <c r="I84" s="588"/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  <c r="V84" s="588"/>
      <c r="W84" s="588"/>
      <c r="X84" s="588"/>
      <c r="Y84" s="588"/>
      <c r="Z84" s="588"/>
      <c r="AA84" s="588"/>
      <c r="AB84" s="588"/>
      <c r="AC84" s="588"/>
      <c r="AD84" s="588"/>
      <c r="AE84" s="588"/>
      <c r="AF84" s="588"/>
      <c r="AG84" s="588"/>
      <c r="AH84" s="588"/>
      <c r="AI84" s="588"/>
      <c r="AJ84" s="588"/>
      <c r="AK84" s="588"/>
      <c r="AL84" s="588"/>
      <c r="AM84" s="588"/>
      <c r="AN84" s="588"/>
      <c r="AO84" s="588"/>
      <c r="AP84" s="588"/>
      <c r="AQ84" s="588"/>
      <c r="AR84" s="588"/>
      <c r="AS84" s="588"/>
      <c r="AT84" s="588"/>
      <c r="AU84" s="588"/>
      <c r="AV84" s="588"/>
      <c r="AW84" s="588"/>
      <c r="AX84" s="588"/>
      <c r="AY84" s="588"/>
      <c r="AZ84" s="588"/>
      <c r="BA84" s="588"/>
      <c r="BB84" s="589"/>
    </row>
    <row r="85" spans="1:54" ht="18.75" customHeight="1" x14ac:dyDescent="0.25">
      <c r="A85" s="590" t="s">
        <v>356</v>
      </c>
      <c r="B85" s="591"/>
      <c r="C85" s="592"/>
      <c r="D85" s="220" t="s">
        <v>41</v>
      </c>
      <c r="E85" s="371">
        <f>E86+E87+E88</f>
        <v>547048.9</v>
      </c>
      <c r="F85" s="371">
        <f>F86+F87+F88</f>
        <v>361601.5</v>
      </c>
      <c r="G85" s="322">
        <f>F85/E85</f>
        <v>0.66100397971735247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509"/>
    </row>
    <row r="86" spans="1:54" ht="31.5" x14ac:dyDescent="0.25">
      <c r="A86" s="593"/>
      <c r="B86" s="594"/>
      <c r="C86" s="595"/>
      <c r="D86" s="259" t="s">
        <v>37</v>
      </c>
      <c r="E86" s="357">
        <f t="shared" ref="E86:F88" si="11">E50</f>
        <v>4598.2</v>
      </c>
      <c r="F86" s="357">
        <f t="shared" si="11"/>
        <v>2141.6</v>
      </c>
      <c r="G86" s="323">
        <f t="shared" ref="G86:G88" si="12">F86/E86</f>
        <v>0.46574746639989562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534"/>
    </row>
    <row r="87" spans="1:54" ht="31.9" customHeight="1" x14ac:dyDescent="0.25">
      <c r="A87" s="593"/>
      <c r="B87" s="594"/>
      <c r="C87" s="595"/>
      <c r="D87" s="259" t="s">
        <v>2</v>
      </c>
      <c r="E87" s="357">
        <f t="shared" si="11"/>
        <v>63576.6</v>
      </c>
      <c r="F87" s="357">
        <f t="shared" si="11"/>
        <v>29822.3</v>
      </c>
      <c r="G87" s="323">
        <f t="shared" si="12"/>
        <v>0.46907667286391536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534"/>
    </row>
    <row r="88" spans="1:54" ht="20.25" customHeight="1" x14ac:dyDescent="0.25">
      <c r="A88" s="593"/>
      <c r="B88" s="594"/>
      <c r="C88" s="595"/>
      <c r="D88" s="262" t="s">
        <v>43</v>
      </c>
      <c r="E88" s="357">
        <f t="shared" si="11"/>
        <v>478874.10000000003</v>
      </c>
      <c r="F88" s="357">
        <f t="shared" si="11"/>
        <v>329637.59999999998</v>
      </c>
      <c r="G88" s="323">
        <f t="shared" si="12"/>
        <v>0.68835963356548191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534"/>
    </row>
    <row r="89" spans="1:54" ht="31.9" hidden="1" customHeight="1" x14ac:dyDescent="0.25">
      <c r="A89" s="593"/>
      <c r="B89" s="594"/>
      <c r="C89" s="595"/>
      <c r="D89" s="263" t="s">
        <v>267</v>
      </c>
      <c r="E89" s="357"/>
      <c r="F89" s="357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534"/>
    </row>
    <row r="90" spans="1:54" ht="15" customHeight="1" x14ac:dyDescent="0.25">
      <c r="A90" s="590" t="s">
        <v>335</v>
      </c>
      <c r="B90" s="591"/>
      <c r="C90" s="592"/>
      <c r="D90" s="189" t="s">
        <v>41</v>
      </c>
      <c r="E90" s="371">
        <f>E91+E92+E93</f>
        <v>122272.90000000001</v>
      </c>
      <c r="F90" s="371">
        <f>F91+F92+F93</f>
        <v>62143.9</v>
      </c>
      <c r="G90" s="322">
        <f>F90/E90</f>
        <v>0.50823935639050022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509"/>
    </row>
    <row r="91" spans="1:54" ht="31.5" x14ac:dyDescent="0.25">
      <c r="A91" s="593"/>
      <c r="B91" s="594"/>
      <c r="C91" s="595"/>
      <c r="D91" s="259" t="s">
        <v>37</v>
      </c>
      <c r="E91" s="372"/>
      <c r="F91" s="357"/>
      <c r="G91" s="323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534"/>
    </row>
    <row r="92" spans="1:54" ht="32.450000000000003" customHeight="1" x14ac:dyDescent="0.25">
      <c r="A92" s="593"/>
      <c r="B92" s="594"/>
      <c r="C92" s="595"/>
      <c r="D92" s="259" t="s">
        <v>2</v>
      </c>
      <c r="E92" s="357"/>
      <c r="F92" s="357"/>
      <c r="G92" s="323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534"/>
    </row>
    <row r="93" spans="1:54" ht="20.25" customHeight="1" x14ac:dyDescent="0.25">
      <c r="A93" s="593"/>
      <c r="B93" s="594"/>
      <c r="C93" s="595"/>
      <c r="D93" s="262" t="s">
        <v>43</v>
      </c>
      <c r="E93" s="357">
        <f>E63</f>
        <v>122272.90000000001</v>
      </c>
      <c r="F93" s="357">
        <v>62143.9</v>
      </c>
      <c r="G93" s="323">
        <f t="shared" si="13"/>
        <v>0.50823935639050022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534"/>
    </row>
    <row r="94" spans="1:54" ht="31.15" hidden="1" customHeight="1" x14ac:dyDescent="0.25">
      <c r="A94" s="593"/>
      <c r="B94" s="594"/>
      <c r="C94" s="595"/>
      <c r="D94" s="263" t="s">
        <v>267</v>
      </c>
      <c r="E94" s="357"/>
      <c r="F94" s="357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534"/>
    </row>
    <row r="95" spans="1:54" ht="21" customHeight="1" x14ac:dyDescent="0.25">
      <c r="A95" s="617" t="s">
        <v>336</v>
      </c>
      <c r="B95" s="617"/>
      <c r="C95" s="617"/>
      <c r="D95" s="220" t="s">
        <v>41</v>
      </c>
      <c r="E95" s="371">
        <f>E96+E97+E98</f>
        <v>22976.7</v>
      </c>
      <c r="F95" s="371">
        <f>F96+F97+F98</f>
        <v>12927.8</v>
      </c>
      <c r="G95" s="322">
        <f>F95/E95</f>
        <v>0.56264824800776436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509"/>
    </row>
    <row r="96" spans="1:54" ht="35.25" customHeight="1" x14ac:dyDescent="0.25">
      <c r="A96" s="617"/>
      <c r="B96" s="617"/>
      <c r="C96" s="617"/>
      <c r="D96" s="259" t="s">
        <v>37</v>
      </c>
      <c r="E96" s="357"/>
      <c r="F96" s="357"/>
      <c r="G96" s="323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534"/>
    </row>
    <row r="97" spans="1:54" ht="31.15" customHeight="1" x14ac:dyDescent="0.25">
      <c r="A97" s="617"/>
      <c r="B97" s="617"/>
      <c r="C97" s="617"/>
      <c r="D97" s="259" t="s">
        <v>2</v>
      </c>
      <c r="E97" s="357"/>
      <c r="F97" s="357"/>
      <c r="G97" s="323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534"/>
    </row>
    <row r="98" spans="1:54" ht="24.75" customHeight="1" x14ac:dyDescent="0.25">
      <c r="A98" s="617"/>
      <c r="B98" s="617"/>
      <c r="C98" s="617"/>
      <c r="D98" s="262" t="s">
        <v>43</v>
      </c>
      <c r="E98" s="357">
        <f>E69</f>
        <v>22976.7</v>
      </c>
      <c r="F98" s="357">
        <f>F69</f>
        <v>12927.8</v>
      </c>
      <c r="G98" s="323">
        <f t="shared" si="14"/>
        <v>0.56264824800776436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534"/>
    </row>
    <row r="99" spans="1:54" ht="31.15" hidden="1" customHeight="1" x14ac:dyDescent="0.25">
      <c r="A99" s="617"/>
      <c r="B99" s="617"/>
      <c r="C99" s="617"/>
      <c r="D99" s="263" t="s">
        <v>267</v>
      </c>
      <c r="E99" s="357"/>
      <c r="F99" s="357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534"/>
    </row>
    <row r="100" spans="1:54" ht="21" customHeight="1" x14ac:dyDescent="0.25">
      <c r="A100" s="617" t="s">
        <v>337</v>
      </c>
      <c r="B100" s="617"/>
      <c r="C100" s="617"/>
      <c r="D100" s="220" t="s">
        <v>41</v>
      </c>
      <c r="E100" s="371">
        <f>E101+E102+E103</f>
        <v>43449.7</v>
      </c>
      <c r="F100" s="371">
        <f>F101+F102+F103</f>
        <v>19574.8</v>
      </c>
      <c r="G100" s="322">
        <f>F100/E100</f>
        <v>0.45051634418649611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509"/>
    </row>
    <row r="101" spans="1:54" ht="35.25" customHeight="1" x14ac:dyDescent="0.25">
      <c r="A101" s="617"/>
      <c r="B101" s="617"/>
      <c r="C101" s="617"/>
      <c r="D101" s="259" t="s">
        <v>37</v>
      </c>
      <c r="E101" s="357"/>
      <c r="F101" s="357"/>
      <c r="G101" s="323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534"/>
    </row>
    <row r="102" spans="1:54" ht="31.15" customHeight="1" x14ac:dyDescent="0.25">
      <c r="A102" s="617"/>
      <c r="B102" s="617"/>
      <c r="C102" s="617"/>
      <c r="D102" s="259" t="s">
        <v>2</v>
      </c>
      <c r="E102" s="357"/>
      <c r="F102" s="357"/>
      <c r="G102" s="323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534"/>
    </row>
    <row r="103" spans="1:54" ht="24.75" customHeight="1" x14ac:dyDescent="0.25">
      <c r="A103" s="617"/>
      <c r="B103" s="617"/>
      <c r="C103" s="617"/>
      <c r="D103" s="262" t="s">
        <v>43</v>
      </c>
      <c r="E103" s="357">
        <f>E74</f>
        <v>43449.7</v>
      </c>
      <c r="F103" s="357">
        <f>F74</f>
        <v>19574.8</v>
      </c>
      <c r="G103" s="323">
        <f t="shared" si="15"/>
        <v>0.45051634418649611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534"/>
    </row>
    <row r="104" spans="1:54" ht="31.15" hidden="1" customHeight="1" x14ac:dyDescent="0.25">
      <c r="A104" s="617"/>
      <c r="B104" s="617"/>
      <c r="C104" s="617"/>
      <c r="D104" s="263" t="s">
        <v>267</v>
      </c>
      <c r="E104" s="179"/>
      <c r="F104" s="354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534"/>
    </row>
    <row r="105" spans="1:54" ht="21" customHeight="1" x14ac:dyDescent="0.25">
      <c r="A105" s="617" t="s">
        <v>355</v>
      </c>
      <c r="B105" s="617"/>
      <c r="C105" s="617"/>
      <c r="D105" s="220" t="s">
        <v>41</v>
      </c>
      <c r="E105" s="371">
        <f>E106+E107+E108</f>
        <v>0</v>
      </c>
      <c r="F105" s="371">
        <f>F106+F107+F108</f>
        <v>0</v>
      </c>
      <c r="G105" s="322" t="e">
        <f>F105/E105</f>
        <v>#DIV/0!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6"/>
    </row>
    <row r="106" spans="1:54" ht="35.25" customHeight="1" x14ac:dyDescent="0.25">
      <c r="A106" s="617"/>
      <c r="B106" s="617"/>
      <c r="C106" s="617"/>
      <c r="D106" s="259" t="s">
        <v>37</v>
      </c>
      <c r="E106" s="357"/>
      <c r="F106" s="357"/>
      <c r="G106" s="323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6"/>
    </row>
    <row r="107" spans="1:54" ht="31.15" customHeight="1" x14ac:dyDescent="0.25">
      <c r="A107" s="617"/>
      <c r="B107" s="617"/>
      <c r="C107" s="617"/>
      <c r="D107" s="259" t="s">
        <v>2</v>
      </c>
      <c r="E107" s="357"/>
      <c r="F107" s="357"/>
      <c r="G107" s="323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6"/>
    </row>
    <row r="108" spans="1:54" ht="24.75" customHeight="1" x14ac:dyDescent="0.25">
      <c r="A108" s="617"/>
      <c r="B108" s="617"/>
      <c r="C108" s="617"/>
      <c r="D108" s="324" t="s">
        <v>43</v>
      </c>
      <c r="E108" s="369"/>
      <c r="F108" s="357">
        <v>0</v>
      </c>
      <c r="G108" s="323" t="e">
        <f t="shared" si="16"/>
        <v>#DIV/0!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6"/>
    </row>
    <row r="109" spans="1:54" s="102" customFormat="1" ht="45.2" customHeight="1" x14ac:dyDescent="0.25">
      <c r="A109" s="596" t="s">
        <v>307</v>
      </c>
      <c r="B109" s="597"/>
      <c r="C109" s="597"/>
      <c r="D109" s="597"/>
      <c r="E109" s="597"/>
      <c r="F109" s="597"/>
      <c r="G109" s="597"/>
      <c r="H109" s="597"/>
      <c r="I109" s="597"/>
      <c r="J109" s="597"/>
      <c r="K109" s="597"/>
      <c r="L109" s="597"/>
      <c r="M109" s="597"/>
      <c r="N109" s="597"/>
      <c r="O109" s="597"/>
      <c r="P109" s="597"/>
      <c r="Q109" s="597"/>
      <c r="R109" s="597"/>
      <c r="S109" s="597"/>
      <c r="T109" s="597"/>
      <c r="U109" s="597"/>
      <c r="V109" s="597"/>
      <c r="W109" s="597"/>
      <c r="X109" s="597"/>
      <c r="Y109" s="597"/>
      <c r="Z109" s="597"/>
      <c r="AA109" s="597"/>
      <c r="AB109" s="597"/>
      <c r="AC109" s="597"/>
      <c r="AD109" s="597"/>
      <c r="AE109" s="597"/>
      <c r="AF109" s="597"/>
      <c r="AG109" s="597"/>
      <c r="AH109" s="597"/>
      <c r="AI109" s="597"/>
      <c r="AJ109" s="597"/>
      <c r="AK109" s="597"/>
      <c r="AL109" s="597"/>
      <c r="AM109" s="597"/>
      <c r="AN109" s="597"/>
      <c r="AO109" s="597"/>
      <c r="AP109" s="597"/>
      <c r="AQ109" s="597"/>
      <c r="AR109" s="597"/>
      <c r="AS109" s="597"/>
      <c r="AT109" s="597"/>
      <c r="AU109" s="597"/>
      <c r="AV109" s="597"/>
      <c r="AW109" s="597"/>
      <c r="AX109" s="597"/>
      <c r="AY109" s="597"/>
      <c r="AZ109" s="597"/>
      <c r="BA109" s="597"/>
      <c r="BB109" s="597"/>
    </row>
    <row r="110" spans="1:54" s="102" customFormat="1" ht="19.7" customHeight="1" x14ac:dyDescent="0.25">
      <c r="A110" s="441"/>
      <c r="B110" s="114"/>
      <c r="C110" s="114"/>
      <c r="D110" s="114"/>
      <c r="E110" s="398"/>
      <c r="F110" s="355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85" t="s">
        <v>319</v>
      </c>
      <c r="B111" s="585"/>
      <c r="C111" s="585"/>
      <c r="D111" s="585"/>
      <c r="E111" s="585"/>
      <c r="F111" s="585"/>
      <c r="G111" s="585"/>
      <c r="H111" s="585"/>
      <c r="I111" s="585"/>
      <c r="J111" s="585"/>
      <c r="K111" s="585"/>
      <c r="L111" s="585"/>
      <c r="M111" s="585"/>
      <c r="N111" s="585"/>
      <c r="O111" s="585"/>
      <c r="P111" s="585"/>
      <c r="Q111" s="585"/>
      <c r="R111" s="585"/>
      <c r="S111" s="585"/>
      <c r="T111" s="585"/>
      <c r="U111" s="585"/>
      <c r="V111" s="585"/>
      <c r="W111" s="585"/>
      <c r="X111" s="585"/>
      <c r="Y111" s="585"/>
      <c r="Z111" s="585"/>
      <c r="AA111" s="585"/>
      <c r="AB111" s="585"/>
      <c r="AC111" s="585"/>
      <c r="AD111" s="585"/>
      <c r="AE111" s="585"/>
      <c r="AF111" s="585"/>
      <c r="AG111" s="585"/>
      <c r="AH111" s="585"/>
      <c r="AI111" s="585"/>
      <c r="AJ111" s="585"/>
      <c r="AK111" s="585"/>
      <c r="AL111" s="585"/>
      <c r="AM111" s="585"/>
      <c r="AN111" s="585"/>
      <c r="AO111" s="585"/>
      <c r="AP111" s="585"/>
      <c r="AQ111" s="585"/>
      <c r="AR111" s="585"/>
      <c r="AS111" s="585"/>
      <c r="AT111" s="585"/>
      <c r="AU111" s="585"/>
      <c r="AV111" s="585"/>
      <c r="AW111" s="585"/>
      <c r="AX111" s="585"/>
      <c r="AY111" s="585"/>
      <c r="AZ111" s="115"/>
      <c r="BA111" s="115"/>
    </row>
    <row r="112" spans="1:54" ht="12.6" customHeight="1" x14ac:dyDescent="0.3">
      <c r="A112" s="440"/>
      <c r="B112" s="440"/>
      <c r="C112" s="440"/>
      <c r="D112" s="440"/>
      <c r="E112" s="440"/>
      <c r="F112" s="356"/>
      <c r="G112" s="440"/>
      <c r="H112" s="440"/>
      <c r="I112" s="440"/>
      <c r="J112" s="440"/>
      <c r="K112" s="440"/>
      <c r="L112" s="440"/>
      <c r="M112" s="440"/>
      <c r="N112" s="440"/>
      <c r="O112" s="440"/>
      <c r="P112" s="440"/>
      <c r="Q112" s="440"/>
      <c r="R112" s="440"/>
      <c r="S112" s="440"/>
      <c r="T112" s="440"/>
      <c r="U112" s="440"/>
      <c r="V112" s="440"/>
      <c r="W112" s="440"/>
      <c r="X112" s="440"/>
      <c r="Y112" s="440"/>
      <c r="Z112" s="440"/>
      <c r="AA112" s="440"/>
      <c r="AB112" s="440"/>
      <c r="AC112" s="440"/>
      <c r="AD112" s="440"/>
      <c r="AE112" s="440"/>
      <c r="AF112" s="440"/>
      <c r="AG112" s="440"/>
      <c r="AH112" s="440"/>
      <c r="AI112" s="440"/>
      <c r="AJ112" s="440"/>
      <c r="AK112" s="440"/>
      <c r="AL112" s="440"/>
      <c r="AM112" s="440"/>
      <c r="AN112" s="440"/>
      <c r="AO112" s="440"/>
      <c r="AP112" s="440"/>
      <c r="AQ112" s="440"/>
      <c r="AR112" s="440"/>
      <c r="AS112" s="440"/>
      <c r="AT112" s="440"/>
      <c r="AU112" s="440"/>
      <c r="AV112" s="440"/>
      <c r="AW112" s="440"/>
      <c r="AX112" s="440"/>
      <c r="AY112" s="440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439"/>
      <c r="C114" s="439"/>
      <c r="D114" s="120"/>
      <c r="E114" s="121"/>
      <c r="F114" s="439"/>
      <c r="G114" s="121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439"/>
      <c r="AP114" s="439"/>
      <c r="AQ114" s="439"/>
      <c r="AR114" s="439"/>
      <c r="AS114" s="439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439"/>
      <c r="C115" s="439"/>
      <c r="D115" s="120"/>
      <c r="E115" s="121"/>
      <c r="F115" s="439"/>
      <c r="G115" s="121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439"/>
      <c r="AP115" s="439"/>
      <c r="AQ115" s="439"/>
      <c r="AR115" s="439"/>
      <c r="AS115" s="439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83" t="s">
        <v>263</v>
      </c>
      <c r="B116" s="584"/>
      <c r="C116" s="439"/>
      <c r="D116" s="120"/>
      <c r="E116" s="121"/>
      <c r="F116" s="439"/>
      <c r="G116" s="121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439"/>
      <c r="AP116" s="439"/>
      <c r="AQ116" s="439"/>
      <c r="AR116" s="439"/>
      <c r="AS116" s="439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439"/>
      <c r="C117" s="439"/>
      <c r="D117" s="120"/>
      <c r="E117" s="121"/>
      <c r="F117" s="439"/>
      <c r="G117" s="121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439"/>
      <c r="AP117" s="439"/>
      <c r="AQ117" s="439"/>
      <c r="AR117" s="439"/>
      <c r="AS117" s="439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85" t="s">
        <v>265</v>
      </c>
      <c r="B118" s="585"/>
      <c r="C118" s="585"/>
      <c r="D118" s="586"/>
      <c r="E118" s="586"/>
      <c r="F118" s="586"/>
      <c r="G118" s="586"/>
      <c r="H118" s="586"/>
      <c r="I118" s="586"/>
      <c r="J118" s="586"/>
      <c r="K118" s="586"/>
      <c r="L118" s="440"/>
      <c r="M118" s="440"/>
      <c r="N118" s="440"/>
      <c r="O118" s="440"/>
      <c r="P118" s="440"/>
      <c r="Q118" s="440"/>
      <c r="R118" s="440"/>
      <c r="S118" s="440"/>
      <c r="T118" s="440"/>
      <c r="U118" s="440"/>
      <c r="V118" s="440"/>
      <c r="W118" s="440"/>
      <c r="X118" s="440"/>
      <c r="Y118" s="440"/>
      <c r="Z118" s="440"/>
      <c r="AA118" s="440"/>
      <c r="AB118" s="440"/>
      <c r="AC118" s="440"/>
      <c r="AD118" s="440"/>
      <c r="AE118" s="440"/>
      <c r="AF118" s="440"/>
      <c r="AG118" s="440"/>
      <c r="AH118" s="440"/>
      <c r="AI118" s="440"/>
      <c r="AJ118" s="440"/>
      <c r="AK118" s="440"/>
      <c r="AL118" s="440"/>
      <c r="AM118" s="440"/>
      <c r="AN118" s="440"/>
      <c r="AO118" s="440"/>
      <c r="AP118" s="440"/>
      <c r="AQ118" s="440"/>
      <c r="AR118" s="440"/>
      <c r="AS118" s="440"/>
      <c r="AT118" s="440"/>
      <c r="AU118" s="440"/>
      <c r="AV118" s="440"/>
      <c r="AW118" s="440"/>
      <c r="AX118" s="440"/>
      <c r="AY118" s="440"/>
      <c r="AZ118" s="115"/>
      <c r="BA118" s="115"/>
    </row>
    <row r="121" spans="1:54" ht="18.75" x14ac:dyDescent="0.3">
      <c r="A121" s="231"/>
      <c r="B121" s="439"/>
      <c r="C121" s="439"/>
      <c r="D121" s="120"/>
      <c r="E121" s="121"/>
      <c r="F121" s="439"/>
      <c r="G121" s="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439"/>
      <c r="AP121" s="439"/>
      <c r="AQ121" s="439"/>
      <c r="AR121" s="439"/>
      <c r="AS121" s="439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Y9:BA9"/>
    <mergeCell ref="A7:AO7"/>
    <mergeCell ref="AY1:BB1"/>
    <mergeCell ref="A3:BB3"/>
    <mergeCell ref="A4:BB4"/>
    <mergeCell ref="A5:BB5"/>
    <mergeCell ref="A6:AO6"/>
    <mergeCell ref="A8:A10"/>
    <mergeCell ref="B8:B10"/>
    <mergeCell ref="C8:C10"/>
    <mergeCell ref="D8:D10"/>
    <mergeCell ref="E8:G8"/>
    <mergeCell ref="A12:C16"/>
    <mergeCell ref="BB12:BB16"/>
    <mergeCell ref="A17:C21"/>
    <mergeCell ref="BB17:BB26"/>
    <mergeCell ref="A22:C26"/>
    <mergeCell ref="BB8:BB10"/>
    <mergeCell ref="E9:E10"/>
    <mergeCell ref="F9:F10"/>
    <mergeCell ref="G9:G10"/>
    <mergeCell ref="H9:J9"/>
    <mergeCell ref="K9:M9"/>
    <mergeCell ref="N9:P9"/>
    <mergeCell ref="Q9:S9"/>
    <mergeCell ref="T9:V9"/>
    <mergeCell ref="W9:Y9"/>
    <mergeCell ref="H8:BA8"/>
    <mergeCell ref="Z9:AD9"/>
    <mergeCell ref="AE9:AI9"/>
    <mergeCell ref="AJ9:AN9"/>
    <mergeCell ref="AO9:AS9"/>
    <mergeCell ref="AT9:AX9"/>
    <mergeCell ref="A27:C31"/>
    <mergeCell ref="A32:BB32"/>
    <mergeCell ref="A33:A37"/>
    <mergeCell ref="B33:B36"/>
    <mergeCell ref="C33:C36"/>
    <mergeCell ref="BB33:BB37"/>
    <mergeCell ref="A38:A42"/>
    <mergeCell ref="B38:B41"/>
    <mergeCell ref="C38:C41"/>
    <mergeCell ref="BB38:BB42"/>
    <mergeCell ref="A43:A47"/>
    <mergeCell ref="B43:B47"/>
    <mergeCell ref="C43:C47"/>
    <mergeCell ref="BB43:BB47"/>
    <mergeCell ref="B66:B70"/>
    <mergeCell ref="C66:C70"/>
    <mergeCell ref="BB66:BB70"/>
    <mergeCell ref="A49:A53"/>
    <mergeCell ref="B49:B53"/>
    <mergeCell ref="C49:C53"/>
    <mergeCell ref="BB49:BB53"/>
    <mergeCell ref="A54:BB54"/>
    <mergeCell ref="A55:A59"/>
    <mergeCell ref="B55:B59"/>
    <mergeCell ref="C55:C59"/>
    <mergeCell ref="BB55:BB59"/>
    <mergeCell ref="A60:A64"/>
    <mergeCell ref="B60:B64"/>
    <mergeCell ref="C60:C64"/>
    <mergeCell ref="BB60:BB64"/>
    <mergeCell ref="A65:BB65"/>
    <mergeCell ref="A85:C89"/>
    <mergeCell ref="BB85:BB89"/>
    <mergeCell ref="A71:A74"/>
    <mergeCell ref="B71:B74"/>
    <mergeCell ref="C71:C74"/>
    <mergeCell ref="A75:A78"/>
    <mergeCell ref="B75:B78"/>
    <mergeCell ref="C75:C78"/>
    <mergeCell ref="A79:A82"/>
    <mergeCell ref="B79:B82"/>
    <mergeCell ref="C79:C82"/>
    <mergeCell ref="A83:BB83"/>
    <mergeCell ref="A84:BB84"/>
    <mergeCell ref="A66:A70"/>
    <mergeCell ref="A90:C94"/>
    <mergeCell ref="BB90:BB94"/>
    <mergeCell ref="A95:C99"/>
    <mergeCell ref="BB95:BB99"/>
    <mergeCell ref="A100:C104"/>
    <mergeCell ref="BB100:BB104"/>
    <mergeCell ref="A105:C108"/>
    <mergeCell ref="A109:BB109"/>
    <mergeCell ref="A111:AY111"/>
    <mergeCell ref="A116:B116"/>
    <mergeCell ref="A118:K118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tabSelected="1" view="pageBreakPreview" zoomScale="80" zoomScaleSheetLayoutView="80" workbookViewId="0">
      <pane xSplit="6" ySplit="11" topLeftCell="G27" activePane="bottomRight" state="frozen"/>
      <selection pane="topRight" activeCell="G1" sqref="G1"/>
      <selection pane="bottomLeft" activeCell="A12" sqref="A12"/>
      <selection pane="bottomRight" activeCell="E27" sqref="E27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601" t="s">
        <v>314</v>
      </c>
      <c r="AZ1" s="601"/>
      <c r="BA1" s="601"/>
      <c r="BB1" s="601"/>
    </row>
    <row r="2" spans="1:54" ht="18.75" x14ac:dyDescent="0.25">
      <c r="BB2" s="228" t="s">
        <v>273</v>
      </c>
    </row>
    <row r="3" spans="1:54" s="110" customFormat="1" ht="24" customHeight="1" x14ac:dyDescent="0.25">
      <c r="A3" s="538" t="s">
        <v>324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  <c r="AR3" s="538"/>
      <c r="AS3" s="538"/>
      <c r="AT3" s="538"/>
      <c r="AU3" s="538"/>
      <c r="AV3" s="538"/>
      <c r="AW3" s="538"/>
      <c r="AX3" s="538"/>
      <c r="AY3" s="538"/>
      <c r="AZ3" s="538"/>
      <c r="BA3" s="538"/>
      <c r="BB3" s="538"/>
    </row>
    <row r="4" spans="1:54" s="96" customFormat="1" ht="17.25" customHeight="1" x14ac:dyDescent="0.25">
      <c r="A4" s="539" t="s">
        <v>323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</row>
    <row r="5" spans="1:54" s="97" customFormat="1" ht="24" customHeight="1" x14ac:dyDescent="0.25">
      <c r="A5" s="540" t="s">
        <v>262</v>
      </c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0"/>
    </row>
    <row r="6" spans="1:54" s="97" customFormat="1" ht="24" customHeight="1" x14ac:dyDescent="0.25">
      <c r="A6" s="581" t="s">
        <v>313</v>
      </c>
      <c r="B6" s="677"/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7"/>
      <c r="O6" s="677"/>
      <c r="P6" s="677"/>
      <c r="Q6" s="677"/>
      <c r="R6" s="677"/>
      <c r="S6" s="677"/>
      <c r="T6" s="677"/>
      <c r="U6" s="677"/>
      <c r="V6" s="677"/>
      <c r="W6" s="677"/>
      <c r="X6" s="677"/>
      <c r="Y6" s="677"/>
      <c r="Z6" s="677"/>
      <c r="AA6" s="677"/>
      <c r="AB6" s="677"/>
      <c r="AC6" s="677"/>
      <c r="AD6" s="677"/>
      <c r="AE6" s="677"/>
      <c r="AF6" s="677"/>
      <c r="AG6" s="677"/>
      <c r="AH6" s="677"/>
      <c r="AI6" s="677"/>
      <c r="AJ6" s="677"/>
      <c r="AK6" s="677"/>
      <c r="AL6" s="677"/>
      <c r="AM6" s="677"/>
      <c r="AN6" s="677"/>
      <c r="AO6" s="677"/>
      <c r="AP6" s="453"/>
      <c r="AQ6" s="453"/>
      <c r="AR6" s="453"/>
      <c r="AS6" s="453"/>
      <c r="AT6" s="453"/>
      <c r="AU6" s="453"/>
      <c r="AV6" s="453"/>
      <c r="AW6" s="453"/>
      <c r="AX6" s="453"/>
      <c r="AY6" s="453"/>
      <c r="AZ6" s="453"/>
      <c r="BA6" s="453"/>
      <c r="BB6" s="453"/>
    </row>
    <row r="7" spans="1:54" ht="13.5" thickBot="1" x14ac:dyDescent="0.3">
      <c r="A7" s="609"/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09"/>
      <c r="U7" s="609"/>
      <c r="V7" s="609"/>
      <c r="W7" s="609"/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09"/>
      <c r="AK7" s="609"/>
      <c r="AL7" s="609"/>
      <c r="AM7" s="609"/>
      <c r="AN7" s="609"/>
      <c r="AO7" s="609"/>
      <c r="AP7" s="458"/>
      <c r="AQ7" s="458"/>
      <c r="AR7" s="458"/>
      <c r="AS7" s="458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606" t="s">
        <v>0</v>
      </c>
      <c r="B8" s="606" t="s">
        <v>266</v>
      </c>
      <c r="C8" s="606" t="s">
        <v>259</v>
      </c>
      <c r="D8" s="606" t="s">
        <v>40</v>
      </c>
      <c r="E8" s="606" t="s">
        <v>256</v>
      </c>
      <c r="F8" s="606"/>
      <c r="G8" s="606"/>
      <c r="H8" s="603" t="s">
        <v>255</v>
      </c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603"/>
      <c r="AR8" s="603"/>
      <c r="AS8" s="603"/>
      <c r="AT8" s="603"/>
      <c r="AU8" s="603"/>
      <c r="AV8" s="603"/>
      <c r="AW8" s="603"/>
      <c r="AX8" s="603"/>
      <c r="AY8" s="603"/>
      <c r="AZ8" s="603"/>
      <c r="BA8" s="603"/>
      <c r="BB8" s="556" t="s">
        <v>304</v>
      </c>
    </row>
    <row r="9" spans="1:54" ht="28.5" customHeight="1" x14ac:dyDescent="0.25">
      <c r="A9" s="606"/>
      <c r="B9" s="606"/>
      <c r="C9" s="606"/>
      <c r="D9" s="606"/>
      <c r="E9" s="606" t="s">
        <v>329</v>
      </c>
      <c r="F9" s="606" t="s">
        <v>279</v>
      </c>
      <c r="G9" s="607" t="s">
        <v>19</v>
      </c>
      <c r="H9" s="603" t="s">
        <v>17</v>
      </c>
      <c r="I9" s="603"/>
      <c r="J9" s="603"/>
      <c r="K9" s="603" t="s">
        <v>18</v>
      </c>
      <c r="L9" s="603"/>
      <c r="M9" s="603"/>
      <c r="N9" s="603" t="s">
        <v>22</v>
      </c>
      <c r="O9" s="603"/>
      <c r="P9" s="603"/>
      <c r="Q9" s="603" t="s">
        <v>24</v>
      </c>
      <c r="R9" s="603"/>
      <c r="S9" s="603"/>
      <c r="T9" s="603" t="s">
        <v>25</v>
      </c>
      <c r="U9" s="603"/>
      <c r="V9" s="603"/>
      <c r="W9" s="603" t="s">
        <v>26</v>
      </c>
      <c r="X9" s="603"/>
      <c r="Y9" s="603"/>
      <c r="Z9" s="603" t="s">
        <v>28</v>
      </c>
      <c r="AA9" s="603"/>
      <c r="AB9" s="603"/>
      <c r="AC9" s="608"/>
      <c r="AD9" s="608"/>
      <c r="AE9" s="603" t="s">
        <v>29</v>
      </c>
      <c r="AF9" s="603"/>
      <c r="AG9" s="603"/>
      <c r="AH9" s="608"/>
      <c r="AI9" s="608"/>
      <c r="AJ9" s="603" t="s">
        <v>30</v>
      </c>
      <c r="AK9" s="603"/>
      <c r="AL9" s="603"/>
      <c r="AM9" s="608"/>
      <c r="AN9" s="608"/>
      <c r="AO9" s="603" t="s">
        <v>32</v>
      </c>
      <c r="AP9" s="603"/>
      <c r="AQ9" s="603"/>
      <c r="AR9" s="608"/>
      <c r="AS9" s="608"/>
      <c r="AT9" s="603" t="s">
        <v>33</v>
      </c>
      <c r="AU9" s="603"/>
      <c r="AV9" s="603"/>
      <c r="AW9" s="608"/>
      <c r="AX9" s="608"/>
      <c r="AY9" s="603" t="s">
        <v>34</v>
      </c>
      <c r="AZ9" s="603"/>
      <c r="BA9" s="603"/>
      <c r="BB9" s="557"/>
    </row>
    <row r="10" spans="1:54" ht="55.5" customHeight="1" x14ac:dyDescent="0.25">
      <c r="A10" s="606"/>
      <c r="B10" s="606"/>
      <c r="C10" s="606"/>
      <c r="D10" s="606"/>
      <c r="E10" s="606"/>
      <c r="F10" s="606"/>
      <c r="G10" s="607"/>
      <c r="H10" s="449" t="s">
        <v>20</v>
      </c>
      <c r="I10" s="449" t="s">
        <v>21</v>
      </c>
      <c r="J10" s="352" t="s">
        <v>19</v>
      </c>
      <c r="K10" s="449" t="s">
        <v>20</v>
      </c>
      <c r="L10" s="449" t="s">
        <v>21</v>
      </c>
      <c r="M10" s="352" t="s">
        <v>19</v>
      </c>
      <c r="N10" s="449" t="s">
        <v>20</v>
      </c>
      <c r="O10" s="449" t="s">
        <v>21</v>
      </c>
      <c r="P10" s="352" t="s">
        <v>19</v>
      </c>
      <c r="Q10" s="449" t="s">
        <v>20</v>
      </c>
      <c r="R10" s="449" t="s">
        <v>21</v>
      </c>
      <c r="S10" s="352" t="s">
        <v>19</v>
      </c>
      <c r="T10" s="449" t="s">
        <v>20</v>
      </c>
      <c r="U10" s="449" t="s">
        <v>21</v>
      </c>
      <c r="V10" s="352" t="s">
        <v>19</v>
      </c>
      <c r="W10" s="449" t="s">
        <v>20</v>
      </c>
      <c r="X10" s="449" t="s">
        <v>21</v>
      </c>
      <c r="Y10" s="352" t="s">
        <v>19</v>
      </c>
      <c r="Z10" s="449" t="s">
        <v>20</v>
      </c>
      <c r="AA10" s="449" t="s">
        <v>21</v>
      </c>
      <c r="AB10" s="352" t="s">
        <v>19</v>
      </c>
      <c r="AC10" s="449" t="s">
        <v>21</v>
      </c>
      <c r="AD10" s="352" t="s">
        <v>19</v>
      </c>
      <c r="AE10" s="449" t="s">
        <v>20</v>
      </c>
      <c r="AF10" s="449" t="s">
        <v>21</v>
      </c>
      <c r="AG10" s="352" t="s">
        <v>19</v>
      </c>
      <c r="AH10" s="449" t="s">
        <v>21</v>
      </c>
      <c r="AI10" s="352" t="s">
        <v>19</v>
      </c>
      <c r="AJ10" s="449" t="s">
        <v>20</v>
      </c>
      <c r="AK10" s="449" t="s">
        <v>21</v>
      </c>
      <c r="AL10" s="352" t="s">
        <v>19</v>
      </c>
      <c r="AM10" s="449" t="s">
        <v>21</v>
      </c>
      <c r="AN10" s="352" t="s">
        <v>19</v>
      </c>
      <c r="AO10" s="449" t="s">
        <v>20</v>
      </c>
      <c r="AP10" s="449" t="s">
        <v>21</v>
      </c>
      <c r="AQ10" s="352" t="s">
        <v>19</v>
      </c>
      <c r="AR10" s="449" t="s">
        <v>21</v>
      </c>
      <c r="AS10" s="352" t="s">
        <v>19</v>
      </c>
      <c r="AT10" s="449" t="s">
        <v>20</v>
      </c>
      <c r="AU10" s="449" t="s">
        <v>21</v>
      </c>
      <c r="AV10" s="352" t="s">
        <v>19</v>
      </c>
      <c r="AW10" s="449" t="s">
        <v>21</v>
      </c>
      <c r="AX10" s="352" t="s">
        <v>19</v>
      </c>
      <c r="AY10" s="449" t="s">
        <v>20</v>
      </c>
      <c r="AZ10" s="449" t="s">
        <v>21</v>
      </c>
      <c r="BA10" s="352" t="s">
        <v>19</v>
      </c>
      <c r="BB10" s="558"/>
    </row>
    <row r="11" spans="1:54" s="100" customFormat="1" ht="15.75" x14ac:dyDescent="0.25">
      <c r="A11" s="350">
        <v>1</v>
      </c>
      <c r="B11" s="350">
        <v>2</v>
      </c>
      <c r="C11" s="350">
        <v>3</v>
      </c>
      <c r="D11" s="350">
        <v>4</v>
      </c>
      <c r="E11" s="350">
        <v>5</v>
      </c>
      <c r="F11" s="353">
        <v>6</v>
      </c>
      <c r="G11" s="351">
        <v>7</v>
      </c>
      <c r="H11" s="350">
        <v>8</v>
      </c>
      <c r="I11" s="350">
        <v>9</v>
      </c>
      <c r="J11" s="351">
        <v>10</v>
      </c>
      <c r="K11" s="350">
        <v>11</v>
      </c>
      <c r="L11" s="350">
        <v>12</v>
      </c>
      <c r="M11" s="351">
        <v>13</v>
      </c>
      <c r="N11" s="350">
        <v>14</v>
      </c>
      <c r="O11" s="350">
        <v>15</v>
      </c>
      <c r="P11" s="351">
        <v>16</v>
      </c>
      <c r="Q11" s="350">
        <v>17</v>
      </c>
      <c r="R11" s="350">
        <v>18</v>
      </c>
      <c r="S11" s="351">
        <v>19</v>
      </c>
      <c r="T11" s="350">
        <v>20</v>
      </c>
      <c r="U11" s="350">
        <v>21</v>
      </c>
      <c r="V11" s="351">
        <v>22</v>
      </c>
      <c r="W11" s="350">
        <v>23</v>
      </c>
      <c r="X11" s="350">
        <v>24</v>
      </c>
      <c r="Y11" s="351">
        <v>25</v>
      </c>
      <c r="Z11" s="350">
        <v>26</v>
      </c>
      <c r="AA11" s="350">
        <v>24</v>
      </c>
      <c r="AB11" s="351">
        <v>25</v>
      </c>
      <c r="AC11" s="350">
        <v>27</v>
      </c>
      <c r="AD11" s="351">
        <v>28</v>
      </c>
      <c r="AE11" s="350">
        <v>29</v>
      </c>
      <c r="AF11" s="350">
        <v>30</v>
      </c>
      <c r="AG11" s="351">
        <v>31</v>
      </c>
      <c r="AH11" s="350">
        <v>30</v>
      </c>
      <c r="AI11" s="351">
        <v>31</v>
      </c>
      <c r="AJ11" s="350">
        <v>32</v>
      </c>
      <c r="AK11" s="350">
        <v>33</v>
      </c>
      <c r="AL11" s="351">
        <v>34</v>
      </c>
      <c r="AM11" s="350">
        <v>33</v>
      </c>
      <c r="AN11" s="351">
        <v>34</v>
      </c>
      <c r="AO11" s="350">
        <v>35</v>
      </c>
      <c r="AP11" s="350">
        <v>36</v>
      </c>
      <c r="AQ11" s="351">
        <v>37</v>
      </c>
      <c r="AR11" s="350">
        <v>36</v>
      </c>
      <c r="AS11" s="351">
        <v>37</v>
      </c>
      <c r="AT11" s="350">
        <v>38</v>
      </c>
      <c r="AU11" s="350">
        <v>39</v>
      </c>
      <c r="AV11" s="351">
        <v>40</v>
      </c>
      <c r="AW11" s="350">
        <v>39</v>
      </c>
      <c r="AX11" s="351">
        <v>40</v>
      </c>
      <c r="AY11" s="350">
        <v>41</v>
      </c>
      <c r="AZ11" s="350">
        <v>42</v>
      </c>
      <c r="BA11" s="351">
        <v>43</v>
      </c>
      <c r="BB11" s="227">
        <v>44</v>
      </c>
    </row>
    <row r="12" spans="1:54" ht="19.7" customHeight="1" x14ac:dyDescent="0.25">
      <c r="A12" s="605" t="s">
        <v>278</v>
      </c>
      <c r="B12" s="605"/>
      <c r="C12" s="605"/>
      <c r="D12" s="451" t="s">
        <v>258</v>
      </c>
      <c r="E12" s="358">
        <f>E13+E14+E15</f>
        <v>735507.89999999991</v>
      </c>
      <c r="F12" s="358">
        <f>F13+F14+F15</f>
        <v>501203.70000000007</v>
      </c>
      <c r="G12" s="322">
        <f>F12/E12</f>
        <v>0.68143890772621218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80"/>
    </row>
    <row r="13" spans="1:54" ht="30.75" customHeight="1" x14ac:dyDescent="0.25">
      <c r="A13" s="605"/>
      <c r="B13" s="605"/>
      <c r="C13" s="605"/>
      <c r="D13" s="259" t="s">
        <v>37</v>
      </c>
      <c r="E13" s="359">
        <f t="shared" ref="E13" si="0">E28</f>
        <v>4357.8999999999996</v>
      </c>
      <c r="F13" s="359">
        <f>F28</f>
        <v>2548.5</v>
      </c>
      <c r="G13" s="323">
        <f t="shared" ref="G13:G15" si="1">F13/E13</f>
        <v>0.58480001835746576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534"/>
    </row>
    <row r="14" spans="1:54" ht="33.6" customHeight="1" x14ac:dyDescent="0.25">
      <c r="A14" s="605"/>
      <c r="B14" s="605"/>
      <c r="C14" s="605"/>
      <c r="D14" s="259" t="s">
        <v>2</v>
      </c>
      <c r="E14" s="359">
        <f>E29</f>
        <v>63576.6</v>
      </c>
      <c r="F14" s="359">
        <f>F29</f>
        <v>33496.9</v>
      </c>
      <c r="G14" s="323">
        <f t="shared" si="1"/>
        <v>0.52687466772365932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534"/>
    </row>
    <row r="15" spans="1:54" ht="15.75" x14ac:dyDescent="0.25">
      <c r="A15" s="605"/>
      <c r="B15" s="605"/>
      <c r="C15" s="605"/>
      <c r="D15" s="324" t="s">
        <v>43</v>
      </c>
      <c r="E15" s="360">
        <f>E30</f>
        <v>667573.39999999991</v>
      </c>
      <c r="F15" s="359">
        <f>F30</f>
        <v>465158.30000000005</v>
      </c>
      <c r="G15" s="323">
        <f t="shared" si="1"/>
        <v>0.69678974626610368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534"/>
    </row>
    <row r="16" spans="1:54" ht="30.75" hidden="1" customHeight="1" x14ac:dyDescent="0.25">
      <c r="A16" s="605"/>
      <c r="B16" s="605"/>
      <c r="C16" s="605"/>
      <c r="D16" s="325" t="s">
        <v>267</v>
      </c>
      <c r="E16" s="360"/>
      <c r="F16" s="360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534"/>
    </row>
    <row r="17" spans="1:54" ht="18.75" customHeight="1" x14ac:dyDescent="0.25">
      <c r="A17" s="502" t="s">
        <v>277</v>
      </c>
      <c r="B17" s="678"/>
      <c r="C17" s="679"/>
      <c r="D17" s="268" t="s">
        <v>41</v>
      </c>
      <c r="E17" s="361"/>
      <c r="F17" s="361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509"/>
    </row>
    <row r="18" spans="1:54" ht="31.5" x14ac:dyDescent="0.25">
      <c r="A18" s="680"/>
      <c r="B18" s="681"/>
      <c r="C18" s="682"/>
      <c r="D18" s="269" t="s">
        <v>37</v>
      </c>
      <c r="E18" s="683"/>
      <c r="F18" s="360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684"/>
    </row>
    <row r="19" spans="1:54" ht="33.6" customHeight="1" x14ac:dyDescent="0.25">
      <c r="A19" s="680"/>
      <c r="B19" s="681"/>
      <c r="C19" s="682"/>
      <c r="D19" s="270" t="s">
        <v>2</v>
      </c>
      <c r="E19" s="364"/>
      <c r="F19" s="365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684"/>
    </row>
    <row r="20" spans="1:54" ht="15.75" x14ac:dyDescent="0.25">
      <c r="A20" s="680"/>
      <c r="B20" s="681"/>
      <c r="C20" s="682"/>
      <c r="D20" s="271" t="s">
        <v>43</v>
      </c>
      <c r="E20" s="364"/>
      <c r="F20" s="365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684"/>
    </row>
    <row r="21" spans="1:54" ht="34.9" customHeight="1" x14ac:dyDescent="0.25">
      <c r="A21" s="680"/>
      <c r="B21" s="685"/>
      <c r="C21" s="682"/>
      <c r="D21" s="272" t="s">
        <v>267</v>
      </c>
      <c r="E21" s="364"/>
      <c r="F21" s="365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684"/>
    </row>
    <row r="22" spans="1:54" ht="17.25" customHeight="1" x14ac:dyDescent="0.25">
      <c r="A22" s="524" t="s">
        <v>276</v>
      </c>
      <c r="B22" s="678"/>
      <c r="C22" s="679"/>
      <c r="D22" s="268" t="s">
        <v>41</v>
      </c>
      <c r="E22" s="366"/>
      <c r="F22" s="361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684"/>
    </row>
    <row r="23" spans="1:54" ht="31.5" x14ac:dyDescent="0.25">
      <c r="A23" s="686"/>
      <c r="B23" s="681"/>
      <c r="C23" s="682"/>
      <c r="D23" s="270" t="s">
        <v>37</v>
      </c>
      <c r="E23" s="687"/>
      <c r="F23" s="688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684"/>
    </row>
    <row r="24" spans="1:54" ht="31.15" customHeight="1" x14ac:dyDescent="0.25">
      <c r="A24" s="686"/>
      <c r="B24" s="681"/>
      <c r="C24" s="682"/>
      <c r="D24" s="270" t="s">
        <v>2</v>
      </c>
      <c r="E24" s="364"/>
      <c r="F24" s="365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684"/>
    </row>
    <row r="25" spans="1:54" ht="15.75" x14ac:dyDescent="0.25">
      <c r="A25" s="686"/>
      <c r="B25" s="681"/>
      <c r="C25" s="682"/>
      <c r="D25" s="273" t="s">
        <v>43</v>
      </c>
      <c r="E25" s="364"/>
      <c r="F25" s="365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684"/>
    </row>
    <row r="26" spans="1:54" s="243" customFormat="1" ht="37.15" customHeight="1" x14ac:dyDescent="0.25">
      <c r="A26" s="689"/>
      <c r="B26" s="690"/>
      <c r="C26" s="691"/>
      <c r="D26" s="274" t="s">
        <v>267</v>
      </c>
      <c r="E26" s="360"/>
      <c r="F26" s="360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684"/>
    </row>
    <row r="27" spans="1:54" ht="37.15" customHeight="1" x14ac:dyDescent="0.25">
      <c r="A27" s="524" t="s">
        <v>274</v>
      </c>
      <c r="B27" s="525"/>
      <c r="C27" s="526"/>
      <c r="D27" s="268" t="s">
        <v>41</v>
      </c>
      <c r="E27" s="358">
        <f>E28+E29+E30</f>
        <v>735507.89999999991</v>
      </c>
      <c r="F27" s="358">
        <f>F28+F29+F30</f>
        <v>501203.70000000007</v>
      </c>
      <c r="G27" s="322">
        <f>F27/E27</f>
        <v>0.68143890772621218</v>
      </c>
      <c r="H27" s="192" t="s">
        <v>275</v>
      </c>
      <c r="I27" s="190" t="s">
        <v>275</v>
      </c>
      <c r="J27" s="192" t="s">
        <v>275</v>
      </c>
      <c r="K27" s="190" t="s">
        <v>275</v>
      </c>
      <c r="L27" s="192" t="s">
        <v>275</v>
      </c>
      <c r="M27" s="190" t="s">
        <v>275</v>
      </c>
      <c r="N27" s="192" t="s">
        <v>275</v>
      </c>
      <c r="O27" s="190" t="s">
        <v>275</v>
      </c>
      <c r="P27" s="192" t="s">
        <v>275</v>
      </c>
      <c r="Q27" s="190" t="s">
        <v>275</v>
      </c>
      <c r="R27" s="192" t="s">
        <v>275</v>
      </c>
      <c r="S27" s="190" t="s">
        <v>275</v>
      </c>
      <c r="T27" s="192" t="s">
        <v>275</v>
      </c>
      <c r="U27" s="190" t="s">
        <v>275</v>
      </c>
      <c r="V27" s="192" t="s">
        <v>275</v>
      </c>
      <c r="W27" s="190" t="s">
        <v>275</v>
      </c>
      <c r="X27" s="192" t="s">
        <v>275</v>
      </c>
      <c r="Y27" s="190" t="s">
        <v>275</v>
      </c>
      <c r="Z27" s="192" t="s">
        <v>275</v>
      </c>
      <c r="AA27" s="190" t="s">
        <v>275</v>
      </c>
      <c r="AB27" s="192" t="s">
        <v>275</v>
      </c>
      <c r="AC27" s="190" t="s">
        <v>275</v>
      </c>
      <c r="AD27" s="192" t="s">
        <v>275</v>
      </c>
      <c r="AE27" s="190" t="s">
        <v>275</v>
      </c>
      <c r="AF27" s="192" t="s">
        <v>275</v>
      </c>
      <c r="AG27" s="190" t="s">
        <v>275</v>
      </c>
      <c r="AH27" s="192" t="s">
        <v>275</v>
      </c>
      <c r="AI27" s="190" t="s">
        <v>275</v>
      </c>
      <c r="AJ27" s="192" t="s">
        <v>275</v>
      </c>
      <c r="AK27" s="190" t="s">
        <v>275</v>
      </c>
      <c r="AL27" s="192" t="s">
        <v>275</v>
      </c>
      <c r="AM27" s="190" t="s">
        <v>275</v>
      </c>
      <c r="AN27" s="192" t="s">
        <v>275</v>
      </c>
      <c r="AO27" s="190" t="s">
        <v>275</v>
      </c>
      <c r="AP27" s="192" t="s">
        <v>275</v>
      </c>
      <c r="AQ27" s="190" t="s">
        <v>275</v>
      </c>
      <c r="AR27" s="192" t="s">
        <v>275</v>
      </c>
      <c r="AS27" s="190" t="s">
        <v>275</v>
      </c>
      <c r="AT27" s="192" t="s">
        <v>275</v>
      </c>
      <c r="AU27" s="190" t="s">
        <v>275</v>
      </c>
      <c r="AV27" s="192" t="s">
        <v>275</v>
      </c>
      <c r="AW27" s="190" t="s">
        <v>275</v>
      </c>
      <c r="AX27" s="192" t="s">
        <v>275</v>
      </c>
      <c r="AY27" s="190" t="s">
        <v>275</v>
      </c>
      <c r="AZ27" s="192" t="s">
        <v>275</v>
      </c>
      <c r="BA27" s="190" t="s">
        <v>275</v>
      </c>
      <c r="BB27" s="267"/>
    </row>
    <row r="28" spans="1:54" ht="37.15" customHeight="1" x14ac:dyDescent="0.25">
      <c r="A28" s="527"/>
      <c r="B28" s="528"/>
      <c r="C28" s="529"/>
      <c r="D28" s="270" t="s">
        <v>37</v>
      </c>
      <c r="E28" s="359">
        <f>E86</f>
        <v>4357.8999999999996</v>
      </c>
      <c r="F28" s="359">
        <f>F86</f>
        <v>2548.5</v>
      </c>
      <c r="G28" s="323">
        <f>F28/E28</f>
        <v>0.58480001835746576</v>
      </c>
      <c r="H28" s="192" t="s">
        <v>275</v>
      </c>
      <c r="I28" s="190" t="s">
        <v>275</v>
      </c>
      <c r="J28" s="192" t="s">
        <v>275</v>
      </c>
      <c r="K28" s="190" t="s">
        <v>275</v>
      </c>
      <c r="L28" s="192" t="s">
        <v>275</v>
      </c>
      <c r="M28" s="190" t="s">
        <v>275</v>
      </c>
      <c r="N28" s="192" t="s">
        <v>275</v>
      </c>
      <c r="O28" s="190" t="s">
        <v>275</v>
      </c>
      <c r="P28" s="192" t="s">
        <v>275</v>
      </c>
      <c r="Q28" s="190" t="s">
        <v>275</v>
      </c>
      <c r="R28" s="192" t="s">
        <v>275</v>
      </c>
      <c r="S28" s="190" t="s">
        <v>275</v>
      </c>
      <c r="T28" s="192" t="s">
        <v>275</v>
      </c>
      <c r="U28" s="190" t="s">
        <v>275</v>
      </c>
      <c r="V28" s="192" t="s">
        <v>275</v>
      </c>
      <c r="W28" s="190" t="s">
        <v>275</v>
      </c>
      <c r="X28" s="192" t="s">
        <v>275</v>
      </c>
      <c r="Y28" s="190" t="s">
        <v>275</v>
      </c>
      <c r="Z28" s="192" t="s">
        <v>275</v>
      </c>
      <c r="AA28" s="190" t="s">
        <v>275</v>
      </c>
      <c r="AB28" s="192" t="s">
        <v>275</v>
      </c>
      <c r="AC28" s="190" t="s">
        <v>275</v>
      </c>
      <c r="AD28" s="192" t="s">
        <v>275</v>
      </c>
      <c r="AE28" s="190" t="s">
        <v>275</v>
      </c>
      <c r="AF28" s="192" t="s">
        <v>275</v>
      </c>
      <c r="AG28" s="190" t="s">
        <v>275</v>
      </c>
      <c r="AH28" s="192" t="s">
        <v>275</v>
      </c>
      <c r="AI28" s="190" t="s">
        <v>275</v>
      </c>
      <c r="AJ28" s="192" t="s">
        <v>275</v>
      </c>
      <c r="AK28" s="190" t="s">
        <v>275</v>
      </c>
      <c r="AL28" s="192" t="s">
        <v>275</v>
      </c>
      <c r="AM28" s="190" t="s">
        <v>275</v>
      </c>
      <c r="AN28" s="192" t="s">
        <v>275</v>
      </c>
      <c r="AO28" s="190" t="s">
        <v>275</v>
      </c>
      <c r="AP28" s="192" t="s">
        <v>275</v>
      </c>
      <c r="AQ28" s="190" t="s">
        <v>275</v>
      </c>
      <c r="AR28" s="192" t="s">
        <v>275</v>
      </c>
      <c r="AS28" s="190" t="s">
        <v>275</v>
      </c>
      <c r="AT28" s="192" t="s">
        <v>275</v>
      </c>
      <c r="AU28" s="190" t="s">
        <v>275</v>
      </c>
      <c r="AV28" s="192" t="s">
        <v>275</v>
      </c>
      <c r="AW28" s="190" t="s">
        <v>275</v>
      </c>
      <c r="AX28" s="192" t="s">
        <v>275</v>
      </c>
      <c r="AY28" s="190" t="s">
        <v>275</v>
      </c>
      <c r="AZ28" s="192" t="s">
        <v>275</v>
      </c>
      <c r="BA28" s="190" t="s">
        <v>275</v>
      </c>
      <c r="BB28" s="267"/>
    </row>
    <row r="29" spans="1:54" ht="37.15" customHeight="1" x14ac:dyDescent="0.25">
      <c r="A29" s="527"/>
      <c r="B29" s="528"/>
      <c r="C29" s="529"/>
      <c r="D29" s="270" t="s">
        <v>2</v>
      </c>
      <c r="E29" s="359">
        <f>E87</f>
        <v>63576.6</v>
      </c>
      <c r="F29" s="359">
        <f>F87</f>
        <v>33496.9</v>
      </c>
      <c r="G29" s="323">
        <f>F29/E29</f>
        <v>0.52687466772365932</v>
      </c>
      <c r="H29" s="192" t="s">
        <v>275</v>
      </c>
      <c r="I29" s="190" t="s">
        <v>275</v>
      </c>
      <c r="J29" s="192" t="s">
        <v>275</v>
      </c>
      <c r="K29" s="190" t="s">
        <v>275</v>
      </c>
      <c r="L29" s="192" t="s">
        <v>275</v>
      </c>
      <c r="M29" s="190" t="s">
        <v>275</v>
      </c>
      <c r="N29" s="192" t="s">
        <v>275</v>
      </c>
      <c r="O29" s="190" t="s">
        <v>275</v>
      </c>
      <c r="P29" s="192" t="s">
        <v>275</v>
      </c>
      <c r="Q29" s="190" t="s">
        <v>275</v>
      </c>
      <c r="R29" s="192" t="s">
        <v>275</v>
      </c>
      <c r="S29" s="190" t="s">
        <v>275</v>
      </c>
      <c r="T29" s="192" t="s">
        <v>275</v>
      </c>
      <c r="U29" s="190" t="s">
        <v>275</v>
      </c>
      <c r="V29" s="192" t="s">
        <v>275</v>
      </c>
      <c r="W29" s="190" t="s">
        <v>275</v>
      </c>
      <c r="X29" s="192" t="s">
        <v>275</v>
      </c>
      <c r="Y29" s="190" t="s">
        <v>275</v>
      </c>
      <c r="Z29" s="192" t="s">
        <v>275</v>
      </c>
      <c r="AA29" s="190" t="s">
        <v>275</v>
      </c>
      <c r="AB29" s="192" t="s">
        <v>275</v>
      </c>
      <c r="AC29" s="190" t="s">
        <v>275</v>
      </c>
      <c r="AD29" s="192" t="s">
        <v>275</v>
      </c>
      <c r="AE29" s="190" t="s">
        <v>275</v>
      </c>
      <c r="AF29" s="192" t="s">
        <v>275</v>
      </c>
      <c r="AG29" s="190" t="s">
        <v>275</v>
      </c>
      <c r="AH29" s="192" t="s">
        <v>275</v>
      </c>
      <c r="AI29" s="190" t="s">
        <v>275</v>
      </c>
      <c r="AJ29" s="192" t="s">
        <v>275</v>
      </c>
      <c r="AK29" s="190" t="s">
        <v>275</v>
      </c>
      <c r="AL29" s="192" t="s">
        <v>275</v>
      </c>
      <c r="AM29" s="190" t="s">
        <v>275</v>
      </c>
      <c r="AN29" s="192" t="s">
        <v>275</v>
      </c>
      <c r="AO29" s="190" t="s">
        <v>275</v>
      </c>
      <c r="AP29" s="192" t="s">
        <v>275</v>
      </c>
      <c r="AQ29" s="190" t="s">
        <v>275</v>
      </c>
      <c r="AR29" s="192" t="s">
        <v>275</v>
      </c>
      <c r="AS29" s="190" t="s">
        <v>275</v>
      </c>
      <c r="AT29" s="192" t="s">
        <v>275</v>
      </c>
      <c r="AU29" s="190" t="s">
        <v>275</v>
      </c>
      <c r="AV29" s="192" t="s">
        <v>275</v>
      </c>
      <c r="AW29" s="190" t="s">
        <v>275</v>
      </c>
      <c r="AX29" s="192" t="s">
        <v>275</v>
      </c>
      <c r="AY29" s="190" t="s">
        <v>275</v>
      </c>
      <c r="AZ29" s="192" t="s">
        <v>275</v>
      </c>
      <c r="BA29" s="190" t="s">
        <v>275</v>
      </c>
      <c r="BB29" s="267"/>
    </row>
    <row r="30" spans="1:54" ht="37.15" customHeight="1" x14ac:dyDescent="0.25">
      <c r="A30" s="527"/>
      <c r="B30" s="528"/>
      <c r="C30" s="529"/>
      <c r="D30" s="273" t="s">
        <v>43</v>
      </c>
      <c r="E30" s="359">
        <f>E88+E93+E98+E103+E108</f>
        <v>667573.39999999991</v>
      </c>
      <c r="F30" s="359">
        <f>F52+F58+F69+F74+F78</f>
        <v>465158.30000000005</v>
      </c>
      <c r="G30" s="323">
        <f>F30/E30</f>
        <v>0.69678974626610368</v>
      </c>
      <c r="H30" s="192" t="s">
        <v>275</v>
      </c>
      <c r="I30" s="190" t="s">
        <v>275</v>
      </c>
      <c r="J30" s="192" t="s">
        <v>275</v>
      </c>
      <c r="K30" s="190" t="s">
        <v>275</v>
      </c>
      <c r="L30" s="192" t="s">
        <v>275</v>
      </c>
      <c r="M30" s="190" t="s">
        <v>275</v>
      </c>
      <c r="N30" s="192" t="s">
        <v>275</v>
      </c>
      <c r="O30" s="190" t="s">
        <v>275</v>
      </c>
      <c r="P30" s="192" t="s">
        <v>275</v>
      </c>
      <c r="Q30" s="190" t="s">
        <v>275</v>
      </c>
      <c r="R30" s="192" t="s">
        <v>275</v>
      </c>
      <c r="S30" s="190" t="s">
        <v>275</v>
      </c>
      <c r="T30" s="192" t="s">
        <v>275</v>
      </c>
      <c r="U30" s="190" t="s">
        <v>275</v>
      </c>
      <c r="V30" s="192" t="s">
        <v>275</v>
      </c>
      <c r="W30" s="190" t="s">
        <v>275</v>
      </c>
      <c r="X30" s="192" t="s">
        <v>275</v>
      </c>
      <c r="Y30" s="190" t="s">
        <v>275</v>
      </c>
      <c r="Z30" s="192" t="s">
        <v>275</v>
      </c>
      <c r="AA30" s="190" t="s">
        <v>275</v>
      </c>
      <c r="AB30" s="192" t="s">
        <v>275</v>
      </c>
      <c r="AC30" s="190" t="s">
        <v>275</v>
      </c>
      <c r="AD30" s="192" t="s">
        <v>275</v>
      </c>
      <c r="AE30" s="190" t="s">
        <v>275</v>
      </c>
      <c r="AF30" s="192" t="s">
        <v>275</v>
      </c>
      <c r="AG30" s="190" t="s">
        <v>275</v>
      </c>
      <c r="AH30" s="192" t="s">
        <v>275</v>
      </c>
      <c r="AI30" s="190" t="s">
        <v>275</v>
      </c>
      <c r="AJ30" s="192" t="s">
        <v>275</v>
      </c>
      <c r="AK30" s="190" t="s">
        <v>275</v>
      </c>
      <c r="AL30" s="192" t="s">
        <v>275</v>
      </c>
      <c r="AM30" s="190" t="s">
        <v>275</v>
      </c>
      <c r="AN30" s="192" t="s">
        <v>275</v>
      </c>
      <c r="AO30" s="190" t="s">
        <v>275</v>
      </c>
      <c r="AP30" s="192" t="s">
        <v>275</v>
      </c>
      <c r="AQ30" s="190" t="s">
        <v>275</v>
      </c>
      <c r="AR30" s="192" t="s">
        <v>275</v>
      </c>
      <c r="AS30" s="190" t="s">
        <v>275</v>
      </c>
      <c r="AT30" s="192" t="s">
        <v>275</v>
      </c>
      <c r="AU30" s="190" t="s">
        <v>275</v>
      </c>
      <c r="AV30" s="192" t="s">
        <v>275</v>
      </c>
      <c r="AW30" s="190" t="s">
        <v>275</v>
      </c>
      <c r="AX30" s="192" t="s">
        <v>275</v>
      </c>
      <c r="AY30" s="190" t="s">
        <v>275</v>
      </c>
      <c r="AZ30" s="192" t="s">
        <v>275</v>
      </c>
      <c r="BA30" s="190" t="s">
        <v>275</v>
      </c>
      <c r="BB30" s="267"/>
    </row>
    <row r="31" spans="1:54" ht="37.15" hidden="1" customHeight="1" x14ac:dyDescent="0.25">
      <c r="A31" s="530"/>
      <c r="B31" s="531"/>
      <c r="C31" s="532"/>
      <c r="D31" s="274" t="s">
        <v>267</v>
      </c>
      <c r="E31" s="360"/>
      <c r="F31" s="360"/>
      <c r="G31" s="204"/>
      <c r="H31" s="192" t="s">
        <v>275</v>
      </c>
      <c r="I31" s="190" t="s">
        <v>275</v>
      </c>
      <c r="J31" s="192" t="s">
        <v>275</v>
      </c>
      <c r="K31" s="190" t="s">
        <v>275</v>
      </c>
      <c r="L31" s="192" t="s">
        <v>275</v>
      </c>
      <c r="M31" s="190" t="s">
        <v>275</v>
      </c>
      <c r="N31" s="192" t="s">
        <v>275</v>
      </c>
      <c r="O31" s="190" t="s">
        <v>275</v>
      </c>
      <c r="P31" s="192" t="s">
        <v>275</v>
      </c>
      <c r="Q31" s="190" t="s">
        <v>275</v>
      </c>
      <c r="R31" s="192" t="s">
        <v>275</v>
      </c>
      <c r="S31" s="190" t="s">
        <v>275</v>
      </c>
      <c r="T31" s="192" t="s">
        <v>275</v>
      </c>
      <c r="U31" s="190" t="s">
        <v>275</v>
      </c>
      <c r="V31" s="192" t="s">
        <v>275</v>
      </c>
      <c r="W31" s="190" t="s">
        <v>275</v>
      </c>
      <c r="X31" s="192" t="s">
        <v>275</v>
      </c>
      <c r="Y31" s="190" t="s">
        <v>275</v>
      </c>
      <c r="Z31" s="192" t="s">
        <v>275</v>
      </c>
      <c r="AA31" s="190" t="s">
        <v>275</v>
      </c>
      <c r="AB31" s="192" t="s">
        <v>275</v>
      </c>
      <c r="AC31" s="190" t="s">
        <v>275</v>
      </c>
      <c r="AD31" s="192" t="s">
        <v>275</v>
      </c>
      <c r="AE31" s="190" t="s">
        <v>275</v>
      </c>
      <c r="AF31" s="192" t="s">
        <v>275</v>
      </c>
      <c r="AG31" s="190" t="s">
        <v>275</v>
      </c>
      <c r="AH31" s="192" t="s">
        <v>275</v>
      </c>
      <c r="AI31" s="190" t="s">
        <v>275</v>
      </c>
      <c r="AJ31" s="192" t="s">
        <v>275</v>
      </c>
      <c r="AK31" s="190" t="s">
        <v>275</v>
      </c>
      <c r="AL31" s="192" t="s">
        <v>275</v>
      </c>
      <c r="AM31" s="190" t="s">
        <v>275</v>
      </c>
      <c r="AN31" s="192" t="s">
        <v>275</v>
      </c>
      <c r="AO31" s="190" t="s">
        <v>275</v>
      </c>
      <c r="AP31" s="192" t="s">
        <v>275</v>
      </c>
      <c r="AQ31" s="190" t="s">
        <v>275</v>
      </c>
      <c r="AR31" s="192" t="s">
        <v>275</v>
      </c>
      <c r="AS31" s="190" t="s">
        <v>275</v>
      </c>
      <c r="AT31" s="192" t="s">
        <v>275</v>
      </c>
      <c r="AU31" s="190" t="s">
        <v>275</v>
      </c>
      <c r="AV31" s="192" t="s">
        <v>275</v>
      </c>
      <c r="AW31" s="190" t="s">
        <v>275</v>
      </c>
      <c r="AX31" s="192" t="s">
        <v>275</v>
      </c>
      <c r="AY31" s="190" t="s">
        <v>275</v>
      </c>
      <c r="AZ31" s="192" t="s">
        <v>275</v>
      </c>
      <c r="BA31" s="190" t="s">
        <v>275</v>
      </c>
      <c r="BB31" s="267"/>
    </row>
    <row r="32" spans="1:54" s="113" customFormat="1" ht="15.75" x14ac:dyDescent="0.25">
      <c r="A32" s="577" t="s">
        <v>325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8"/>
      <c r="AG32" s="578"/>
      <c r="AH32" s="578"/>
      <c r="AI32" s="578"/>
      <c r="AJ32" s="578"/>
      <c r="AK32" s="578"/>
      <c r="AL32" s="578"/>
      <c r="AM32" s="578"/>
      <c r="AN32" s="578"/>
      <c r="AO32" s="578"/>
      <c r="AP32" s="578"/>
      <c r="AQ32" s="578"/>
      <c r="AR32" s="578"/>
      <c r="AS32" s="578"/>
      <c r="AT32" s="578"/>
      <c r="AU32" s="578"/>
      <c r="AV32" s="578"/>
      <c r="AW32" s="578"/>
      <c r="AX32" s="578"/>
      <c r="AY32" s="578"/>
      <c r="AZ32" s="578"/>
      <c r="BA32" s="578"/>
      <c r="BB32" s="579"/>
    </row>
    <row r="33" spans="1:54" ht="18.75" customHeight="1" x14ac:dyDescent="0.25">
      <c r="A33" s="519" t="s">
        <v>1</v>
      </c>
      <c r="B33" s="521" t="s">
        <v>326</v>
      </c>
      <c r="C33" s="610" t="s">
        <v>354</v>
      </c>
      <c r="D33" s="220" t="s">
        <v>41</v>
      </c>
      <c r="E33" s="358">
        <f>E34+E35+E36</f>
        <v>533292.1</v>
      </c>
      <c r="F33" s="358">
        <f>F34+F35+F36</f>
        <v>388108.30000000005</v>
      </c>
      <c r="G33" s="322">
        <f>F33/E33</f>
        <v>0.7277593273929992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11"/>
    </row>
    <row r="34" spans="1:54" ht="31.5" x14ac:dyDescent="0.25">
      <c r="A34" s="520"/>
      <c r="B34" s="522"/>
      <c r="C34" s="611"/>
      <c r="D34" s="259" t="s">
        <v>37</v>
      </c>
      <c r="E34" s="369">
        <f>4598.2-240.3</f>
        <v>4357.8999999999996</v>
      </c>
      <c r="F34" s="359">
        <v>2548.5</v>
      </c>
      <c r="G34" s="323">
        <f>F34/E34</f>
        <v>0.58480001835746576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12"/>
    </row>
    <row r="35" spans="1:54" ht="46.5" customHeight="1" x14ac:dyDescent="0.25">
      <c r="A35" s="520"/>
      <c r="B35" s="522"/>
      <c r="C35" s="611"/>
      <c r="D35" s="259" t="s">
        <v>2</v>
      </c>
      <c r="E35" s="369">
        <v>63576.6</v>
      </c>
      <c r="F35" s="359">
        <v>33496.9</v>
      </c>
      <c r="G35" s="323">
        <f>F35/E35</f>
        <v>0.52687466772365932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12"/>
    </row>
    <row r="36" spans="1:54" ht="27.2" customHeight="1" x14ac:dyDescent="0.25">
      <c r="A36" s="520"/>
      <c r="B36" s="523"/>
      <c r="C36" s="612"/>
      <c r="D36" s="324" t="s">
        <v>43</v>
      </c>
      <c r="E36" s="369">
        <f>469357.6-4000</f>
        <v>465357.6</v>
      </c>
      <c r="F36" s="359">
        <v>352062.9</v>
      </c>
      <c r="G36" s="323">
        <f>F36/E36</f>
        <v>0.75654271038014642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12"/>
    </row>
    <row r="37" spans="1:54" s="243" customFormat="1" ht="36.6" hidden="1" customHeight="1" x14ac:dyDescent="0.25">
      <c r="A37" s="520"/>
      <c r="B37" s="448"/>
      <c r="C37" s="459"/>
      <c r="D37" s="325" t="s">
        <v>267</v>
      </c>
      <c r="E37" s="359"/>
      <c r="F37" s="359"/>
      <c r="G37" s="323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12"/>
    </row>
    <row r="38" spans="1:54" ht="18.75" customHeight="1" x14ac:dyDescent="0.25">
      <c r="A38" s="519" t="s">
        <v>3</v>
      </c>
      <c r="B38" s="521" t="s">
        <v>327</v>
      </c>
      <c r="C38" s="610" t="s">
        <v>354</v>
      </c>
      <c r="D38" s="220" t="s">
        <v>41</v>
      </c>
      <c r="E38" s="358">
        <f>E39+E40+E41</f>
        <v>13516.4</v>
      </c>
      <c r="F38" s="358">
        <f>F39+F40+F41</f>
        <v>8109.3</v>
      </c>
      <c r="G38" s="322">
        <f>F38/E38</f>
        <v>0.59996004853363327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11"/>
    </row>
    <row r="39" spans="1:54" ht="31.9" customHeight="1" x14ac:dyDescent="0.25">
      <c r="A39" s="520"/>
      <c r="B39" s="522"/>
      <c r="C39" s="611"/>
      <c r="D39" s="259" t="s">
        <v>37</v>
      </c>
      <c r="E39" s="359">
        <v>0</v>
      </c>
      <c r="F39" s="359"/>
      <c r="G39" s="323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12"/>
    </row>
    <row r="40" spans="1:54" ht="34.9" customHeight="1" x14ac:dyDescent="0.25">
      <c r="A40" s="520"/>
      <c r="B40" s="522"/>
      <c r="C40" s="611"/>
      <c r="D40" s="259" t="s">
        <v>2</v>
      </c>
      <c r="E40" s="359">
        <v>0</v>
      </c>
      <c r="F40" s="359"/>
      <c r="G40" s="323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12"/>
    </row>
    <row r="41" spans="1:54" ht="21.75" customHeight="1" x14ac:dyDescent="0.25">
      <c r="A41" s="520"/>
      <c r="B41" s="523"/>
      <c r="C41" s="612"/>
      <c r="D41" s="324" t="s">
        <v>43</v>
      </c>
      <c r="E41" s="369">
        <f>9516.4+4000</f>
        <v>13516.4</v>
      </c>
      <c r="F41" s="359">
        <v>8109.3</v>
      </c>
      <c r="G41" s="322">
        <f>F41/E41</f>
        <v>0.59996004853363327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12"/>
    </row>
    <row r="42" spans="1:54" ht="34.9" hidden="1" customHeight="1" x14ac:dyDescent="0.25">
      <c r="A42" s="520"/>
      <c r="B42" s="448"/>
      <c r="C42" s="459"/>
      <c r="D42" s="325" t="s">
        <v>267</v>
      </c>
      <c r="E42" s="359"/>
      <c r="F42" s="359"/>
      <c r="G42" s="323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12"/>
    </row>
    <row r="43" spans="1:54" s="243" customFormat="1" ht="22.15" customHeight="1" x14ac:dyDescent="0.25">
      <c r="A43" s="519" t="s">
        <v>4</v>
      </c>
      <c r="B43" s="521" t="s">
        <v>328</v>
      </c>
      <c r="C43" s="613" t="s">
        <v>354</v>
      </c>
      <c r="D43" s="220" t="s">
        <v>41</v>
      </c>
      <c r="E43" s="358">
        <f>E44+E45+E46</f>
        <v>0</v>
      </c>
      <c r="F43" s="358">
        <v>0</v>
      </c>
      <c r="G43" s="322" t="e">
        <f>F43/E43*100</f>
        <v>#DIV/0!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11"/>
    </row>
    <row r="44" spans="1:54" ht="31.5" x14ac:dyDescent="0.25">
      <c r="A44" s="520"/>
      <c r="B44" s="522"/>
      <c r="C44" s="614"/>
      <c r="D44" s="259" t="s">
        <v>37</v>
      </c>
      <c r="E44" s="359">
        <v>0</v>
      </c>
      <c r="F44" s="359"/>
      <c r="G44" s="323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12"/>
    </row>
    <row r="45" spans="1:54" ht="31.15" customHeight="1" x14ac:dyDescent="0.25">
      <c r="A45" s="520"/>
      <c r="B45" s="522"/>
      <c r="C45" s="614"/>
      <c r="D45" s="259" t="s">
        <v>2</v>
      </c>
      <c r="E45" s="359">
        <v>0</v>
      </c>
      <c r="F45" s="359"/>
      <c r="G45" s="323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12"/>
    </row>
    <row r="46" spans="1:54" ht="21.75" customHeight="1" x14ac:dyDescent="0.25">
      <c r="A46" s="520"/>
      <c r="B46" s="522"/>
      <c r="C46" s="614"/>
      <c r="D46" s="324" t="s">
        <v>43</v>
      </c>
      <c r="E46" s="369">
        <v>0</v>
      </c>
      <c r="F46" s="359">
        <v>0</v>
      </c>
      <c r="G46" s="323" t="e">
        <f t="shared" si="3"/>
        <v>#DIV/0!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12"/>
    </row>
    <row r="47" spans="1:54" ht="30" hidden="1" customHeight="1" x14ac:dyDescent="0.25">
      <c r="A47" s="520"/>
      <c r="B47" s="523"/>
      <c r="C47" s="615"/>
      <c r="D47" s="325" t="s">
        <v>267</v>
      </c>
      <c r="E47" s="359"/>
      <c r="F47" s="359"/>
      <c r="G47" s="323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12"/>
    </row>
    <row r="48" spans="1:54" ht="30" hidden="1" customHeight="1" x14ac:dyDescent="0.25">
      <c r="A48" s="450"/>
      <c r="B48" s="448"/>
      <c r="C48" s="459"/>
      <c r="D48" s="325" t="s">
        <v>267</v>
      </c>
      <c r="E48" s="359"/>
      <c r="F48" s="359"/>
      <c r="G48" s="323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452"/>
    </row>
    <row r="49" spans="1:54" ht="20.25" customHeight="1" x14ac:dyDescent="0.25">
      <c r="A49" s="513"/>
      <c r="B49" s="515" t="s">
        <v>268</v>
      </c>
      <c r="C49" s="517"/>
      <c r="D49" s="220" t="s">
        <v>41</v>
      </c>
      <c r="E49" s="358">
        <f>E50+E51+E52</f>
        <v>546808.5</v>
      </c>
      <c r="F49" s="358">
        <f>F50+F51+F52</f>
        <v>396217.60000000003</v>
      </c>
      <c r="G49" s="322">
        <f>F49/E49</f>
        <v>0.72460029425292405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509"/>
    </row>
    <row r="50" spans="1:54" ht="35.25" customHeight="1" x14ac:dyDescent="0.25">
      <c r="A50" s="514"/>
      <c r="B50" s="516"/>
      <c r="C50" s="518"/>
      <c r="D50" s="259" t="s">
        <v>37</v>
      </c>
      <c r="E50" s="359">
        <f>E34+E39+E44</f>
        <v>4357.8999999999996</v>
      </c>
      <c r="F50" s="359">
        <f>F34+F39+F44</f>
        <v>2548.5</v>
      </c>
      <c r="G50" s="323">
        <f>F50/E50</f>
        <v>0.58480001835746576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534"/>
    </row>
    <row r="51" spans="1:54" ht="33" customHeight="1" x14ac:dyDescent="0.25">
      <c r="A51" s="514"/>
      <c r="B51" s="516"/>
      <c r="C51" s="518"/>
      <c r="D51" s="259" t="s">
        <v>2</v>
      </c>
      <c r="E51" s="359">
        <f t="shared" ref="E51:F52" si="4">E35+E40+E45</f>
        <v>63576.6</v>
      </c>
      <c r="F51" s="359">
        <f t="shared" si="4"/>
        <v>33496.9</v>
      </c>
      <c r="G51" s="323">
        <f>F51/E51</f>
        <v>0.52687466772365932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534"/>
    </row>
    <row r="52" spans="1:54" ht="19.7" customHeight="1" x14ac:dyDescent="0.25">
      <c r="A52" s="514"/>
      <c r="B52" s="516"/>
      <c r="C52" s="518"/>
      <c r="D52" s="262" t="s">
        <v>43</v>
      </c>
      <c r="E52" s="359">
        <f t="shared" si="4"/>
        <v>478874</v>
      </c>
      <c r="F52" s="359">
        <f>F46+F41+F36</f>
        <v>360172.2</v>
      </c>
      <c r="G52" s="323">
        <f>F52/E52</f>
        <v>0.75212310545153838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534"/>
    </row>
    <row r="53" spans="1:54" ht="34.9" hidden="1" customHeight="1" x14ac:dyDescent="0.25">
      <c r="A53" s="514"/>
      <c r="B53" s="516"/>
      <c r="C53" s="518"/>
      <c r="D53" s="263" t="s">
        <v>267</v>
      </c>
      <c r="E53" s="319"/>
      <c r="F53" s="327"/>
      <c r="G53" s="323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534"/>
    </row>
    <row r="54" spans="1:54" ht="15.75" x14ac:dyDescent="0.25">
      <c r="A54" s="577" t="s">
        <v>330</v>
      </c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78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9"/>
    </row>
    <row r="55" spans="1:54" ht="22.5" customHeight="1" x14ac:dyDescent="0.25">
      <c r="A55" s="519" t="s">
        <v>6</v>
      </c>
      <c r="B55" s="517" t="s">
        <v>331</v>
      </c>
      <c r="C55" s="613" t="s">
        <v>353</v>
      </c>
      <c r="D55" s="220" t="s">
        <v>41</v>
      </c>
      <c r="E55" s="358">
        <f>E56+E57+E58</f>
        <v>122273.00000000001</v>
      </c>
      <c r="F55" s="358">
        <f>F58</f>
        <v>70064.2</v>
      </c>
      <c r="G55" s="322">
        <f>F55/E55</f>
        <v>0.57301448398256349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11"/>
    </row>
    <row r="56" spans="1:54" ht="36.75" customHeight="1" x14ac:dyDescent="0.25">
      <c r="A56" s="520"/>
      <c r="B56" s="518"/>
      <c r="C56" s="614"/>
      <c r="D56" s="259" t="s">
        <v>37</v>
      </c>
      <c r="E56" s="360"/>
      <c r="F56" s="360"/>
      <c r="G56" s="323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12"/>
    </row>
    <row r="57" spans="1:54" ht="35.450000000000003" customHeight="1" x14ac:dyDescent="0.25">
      <c r="A57" s="520"/>
      <c r="B57" s="518"/>
      <c r="C57" s="614"/>
      <c r="D57" s="259" t="s">
        <v>2</v>
      </c>
      <c r="E57" s="365"/>
      <c r="F57" s="370"/>
      <c r="G57" s="323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12"/>
    </row>
    <row r="58" spans="1:54" ht="22.5" customHeight="1" x14ac:dyDescent="0.25">
      <c r="A58" s="520"/>
      <c r="B58" s="518"/>
      <c r="C58" s="614"/>
      <c r="D58" s="262" t="s">
        <v>43</v>
      </c>
      <c r="E58" s="369">
        <f>122136.1+136.8+0.1</f>
        <v>122273.00000000001</v>
      </c>
      <c r="F58" s="370">
        <v>70064.2</v>
      </c>
      <c r="G58" s="323">
        <f>F58/E58</f>
        <v>0.57301448398256349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12"/>
    </row>
    <row r="59" spans="1:54" ht="38.450000000000003" hidden="1" customHeight="1" x14ac:dyDescent="0.25">
      <c r="A59" s="520"/>
      <c r="B59" s="518"/>
      <c r="C59" s="614"/>
      <c r="D59" s="263" t="s">
        <v>267</v>
      </c>
      <c r="E59" s="365"/>
      <c r="F59" s="365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12"/>
    </row>
    <row r="60" spans="1:54" ht="21" customHeight="1" x14ac:dyDescent="0.25">
      <c r="A60" s="519"/>
      <c r="B60" s="515" t="s">
        <v>269</v>
      </c>
      <c r="C60" s="517"/>
      <c r="D60" s="220" t="s">
        <v>41</v>
      </c>
      <c r="E60" s="358">
        <f>E61+E62+E63</f>
        <v>122273.00000000001</v>
      </c>
      <c r="F60" s="358">
        <f>F61+F62+F63</f>
        <v>70064.2</v>
      </c>
      <c r="G60" s="322">
        <f>F60/E60</f>
        <v>0.57301448398256349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509"/>
    </row>
    <row r="61" spans="1:54" ht="31.5" x14ac:dyDescent="0.25">
      <c r="A61" s="520"/>
      <c r="B61" s="516"/>
      <c r="C61" s="518"/>
      <c r="D61" s="259" t="s">
        <v>37</v>
      </c>
      <c r="E61" s="360"/>
      <c r="F61" s="360"/>
      <c r="G61" s="323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534"/>
    </row>
    <row r="62" spans="1:54" ht="33" customHeight="1" x14ac:dyDescent="0.25">
      <c r="A62" s="520"/>
      <c r="B62" s="516"/>
      <c r="C62" s="518"/>
      <c r="D62" s="259" t="s">
        <v>2</v>
      </c>
      <c r="E62" s="360"/>
      <c r="F62" s="360"/>
      <c r="G62" s="323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534"/>
    </row>
    <row r="63" spans="1:54" ht="21" customHeight="1" x14ac:dyDescent="0.25">
      <c r="A63" s="520"/>
      <c r="B63" s="516"/>
      <c r="C63" s="518"/>
      <c r="D63" s="262" t="s">
        <v>43</v>
      </c>
      <c r="E63" s="369">
        <f>E58</f>
        <v>122273.00000000001</v>
      </c>
      <c r="F63" s="369">
        <f>F58</f>
        <v>70064.2</v>
      </c>
      <c r="G63" s="323">
        <f>F63/E63</f>
        <v>0.57301448398256349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534"/>
    </row>
    <row r="64" spans="1:54" ht="28.9" hidden="1" customHeight="1" x14ac:dyDescent="0.25">
      <c r="A64" s="520"/>
      <c r="B64" s="516"/>
      <c r="C64" s="518"/>
      <c r="D64" s="263" t="s">
        <v>267</v>
      </c>
      <c r="E64" s="179"/>
      <c r="F64" s="354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534"/>
    </row>
    <row r="65" spans="1:54" ht="15.75" x14ac:dyDescent="0.25">
      <c r="A65" s="577" t="s">
        <v>332</v>
      </c>
      <c r="B65" s="578"/>
      <c r="C65" s="578"/>
      <c r="D65" s="578"/>
      <c r="E65" s="578"/>
      <c r="F65" s="578"/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  <c r="BB65" s="579"/>
    </row>
    <row r="66" spans="1:54" ht="22.5" customHeight="1" x14ac:dyDescent="0.25">
      <c r="A66" s="519" t="s">
        <v>16</v>
      </c>
      <c r="B66" s="517" t="s">
        <v>348</v>
      </c>
      <c r="C66" s="613" t="s">
        <v>350</v>
      </c>
      <c r="D66" s="220" t="s">
        <v>41</v>
      </c>
      <c r="E66" s="358">
        <f>E67+E68+E69</f>
        <v>22976.7</v>
      </c>
      <c r="F66" s="358">
        <f>F67+F68+F69</f>
        <v>14681.7</v>
      </c>
      <c r="G66" s="323">
        <f>F66/E66</f>
        <v>0.6389820992570735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11"/>
    </row>
    <row r="67" spans="1:54" ht="36.75" customHeight="1" x14ac:dyDescent="0.25">
      <c r="A67" s="520"/>
      <c r="B67" s="518"/>
      <c r="C67" s="614"/>
      <c r="D67" s="259" t="s">
        <v>37</v>
      </c>
      <c r="E67" s="360"/>
      <c r="F67" s="360"/>
      <c r="G67" s="323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12"/>
    </row>
    <row r="68" spans="1:54" ht="35.450000000000003" customHeight="1" x14ac:dyDescent="0.25">
      <c r="A68" s="520"/>
      <c r="B68" s="518"/>
      <c r="C68" s="614"/>
      <c r="D68" s="259" t="s">
        <v>2</v>
      </c>
      <c r="E68" s="365"/>
      <c r="F68" s="365"/>
      <c r="G68" s="323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12"/>
    </row>
    <row r="69" spans="1:54" ht="22.5" customHeight="1" x14ac:dyDescent="0.25">
      <c r="A69" s="520"/>
      <c r="B69" s="518"/>
      <c r="C69" s="614"/>
      <c r="D69" s="262" t="s">
        <v>43</v>
      </c>
      <c r="E69" s="369">
        <f>22280.9+695.8</f>
        <v>22976.7</v>
      </c>
      <c r="F69" s="360">
        <v>14681.7</v>
      </c>
      <c r="G69" s="323">
        <f t="shared" si="7"/>
        <v>0.6389820992570735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12"/>
    </row>
    <row r="70" spans="1:54" ht="38.450000000000003" hidden="1" customHeight="1" x14ac:dyDescent="0.25">
      <c r="A70" s="520"/>
      <c r="B70" s="518"/>
      <c r="C70" s="614"/>
      <c r="D70" s="263" t="s">
        <v>267</v>
      </c>
      <c r="E70" s="365"/>
      <c r="F70" s="365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12"/>
    </row>
    <row r="71" spans="1:54" ht="18.75" customHeight="1" x14ac:dyDescent="0.25">
      <c r="A71" s="604" t="s">
        <v>333</v>
      </c>
      <c r="B71" s="602" t="s">
        <v>349</v>
      </c>
      <c r="C71" s="616" t="s">
        <v>351</v>
      </c>
      <c r="D71" s="220" t="s">
        <v>41</v>
      </c>
      <c r="E71" s="358">
        <f>E72+E73+E74</f>
        <v>43449.7</v>
      </c>
      <c r="F71" s="358">
        <f>F72+F73+F74</f>
        <v>20240.2</v>
      </c>
      <c r="G71" s="323">
        <f>F71/E71</f>
        <v>0.46583060412384902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457"/>
    </row>
    <row r="72" spans="1:54" ht="31.9" customHeight="1" x14ac:dyDescent="0.25">
      <c r="A72" s="604"/>
      <c r="B72" s="602"/>
      <c r="C72" s="616"/>
      <c r="D72" s="259" t="s">
        <v>37</v>
      </c>
      <c r="E72" s="359">
        <v>0</v>
      </c>
      <c r="F72" s="359"/>
      <c r="G72" s="323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457"/>
    </row>
    <row r="73" spans="1:54" ht="34.9" customHeight="1" x14ac:dyDescent="0.25">
      <c r="A73" s="604"/>
      <c r="B73" s="602"/>
      <c r="C73" s="616"/>
      <c r="D73" s="259" t="s">
        <v>2</v>
      </c>
      <c r="E73" s="359">
        <v>0</v>
      </c>
      <c r="F73" s="359"/>
      <c r="G73" s="323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457"/>
    </row>
    <row r="74" spans="1:54" ht="21.75" customHeight="1" x14ac:dyDescent="0.25">
      <c r="A74" s="604"/>
      <c r="B74" s="602"/>
      <c r="C74" s="616"/>
      <c r="D74" s="324" t="s">
        <v>43</v>
      </c>
      <c r="E74" s="369">
        <v>43449.7</v>
      </c>
      <c r="F74" s="359">
        <v>20240.2</v>
      </c>
      <c r="G74" s="323">
        <f t="shared" si="8"/>
        <v>0.46583060412384902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457"/>
    </row>
    <row r="75" spans="1:54" ht="18.75" customHeight="1" x14ac:dyDescent="0.25">
      <c r="A75" s="604" t="s">
        <v>346</v>
      </c>
      <c r="B75" s="602" t="s">
        <v>347</v>
      </c>
      <c r="C75" s="616" t="s">
        <v>352</v>
      </c>
      <c r="D75" s="220" t="s">
        <v>41</v>
      </c>
      <c r="E75" s="358">
        <f>E76+E77+E78</f>
        <v>0</v>
      </c>
      <c r="F75" s="358">
        <f>F76+F77+F78</f>
        <v>0</v>
      </c>
      <c r="G75" s="323" t="e">
        <f>F75/E75</f>
        <v>#DIV/0!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457"/>
    </row>
    <row r="76" spans="1:54" ht="31.9" customHeight="1" x14ac:dyDescent="0.25">
      <c r="A76" s="604"/>
      <c r="B76" s="602"/>
      <c r="C76" s="616"/>
      <c r="D76" s="259" t="s">
        <v>37</v>
      </c>
      <c r="E76" s="359">
        <v>0</v>
      </c>
      <c r="F76" s="359"/>
      <c r="G76" s="323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457"/>
    </row>
    <row r="77" spans="1:54" ht="56.25" customHeight="1" x14ac:dyDescent="0.25">
      <c r="A77" s="604"/>
      <c r="B77" s="602"/>
      <c r="C77" s="616"/>
      <c r="D77" s="259" t="s">
        <v>2</v>
      </c>
      <c r="E77" s="359">
        <v>0</v>
      </c>
      <c r="F77" s="359"/>
      <c r="G77" s="323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457"/>
    </row>
    <row r="78" spans="1:54" ht="36.75" customHeight="1" x14ac:dyDescent="0.25">
      <c r="A78" s="604"/>
      <c r="B78" s="602"/>
      <c r="C78" s="616"/>
      <c r="D78" s="324" t="s">
        <v>43</v>
      </c>
      <c r="E78" s="369"/>
      <c r="F78" s="359"/>
      <c r="G78" s="323" t="e">
        <f t="shared" si="9"/>
        <v>#DIV/0!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457"/>
    </row>
    <row r="79" spans="1:54" ht="21" customHeight="1" x14ac:dyDescent="0.25">
      <c r="A79" s="604"/>
      <c r="B79" s="605" t="s">
        <v>334</v>
      </c>
      <c r="C79" s="603"/>
      <c r="D79" s="220" t="s">
        <v>41</v>
      </c>
      <c r="E79" s="358">
        <f>E80+E81+E82</f>
        <v>66426.399999999994</v>
      </c>
      <c r="F79" s="358">
        <f>F80+F81+F82</f>
        <v>34921.9</v>
      </c>
      <c r="G79" s="322">
        <f>F79/E79</f>
        <v>0.52572320643599535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1"/>
    </row>
    <row r="80" spans="1:54" ht="31.5" x14ac:dyDescent="0.25">
      <c r="A80" s="604"/>
      <c r="B80" s="605"/>
      <c r="C80" s="603"/>
      <c r="D80" s="259" t="s">
        <v>37</v>
      </c>
      <c r="E80" s="360"/>
      <c r="F80" s="360"/>
      <c r="G80" s="323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1"/>
    </row>
    <row r="81" spans="1:54" ht="33" customHeight="1" x14ac:dyDescent="0.25">
      <c r="A81" s="604"/>
      <c r="B81" s="605"/>
      <c r="C81" s="603"/>
      <c r="D81" s="259" t="s">
        <v>2</v>
      </c>
      <c r="E81" s="360"/>
      <c r="F81" s="360"/>
      <c r="G81" s="323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1"/>
    </row>
    <row r="82" spans="1:54" ht="21" customHeight="1" x14ac:dyDescent="0.25">
      <c r="A82" s="604"/>
      <c r="B82" s="605"/>
      <c r="C82" s="603"/>
      <c r="D82" s="324" t="s">
        <v>43</v>
      </c>
      <c r="E82" s="369">
        <f>E69+E74+E78</f>
        <v>66426.399999999994</v>
      </c>
      <c r="F82" s="369">
        <f>F69+F74+F78</f>
        <v>34921.9</v>
      </c>
      <c r="G82" s="323">
        <f t="shared" si="10"/>
        <v>0.52572320643599535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1"/>
    </row>
    <row r="83" spans="1:54" ht="29.25" customHeight="1" x14ac:dyDescent="0.25">
      <c r="A83" s="598" t="s">
        <v>260</v>
      </c>
      <c r="B83" s="599"/>
      <c r="C83" s="599"/>
      <c r="D83" s="599"/>
      <c r="E83" s="599"/>
      <c r="F83" s="599"/>
      <c r="G83" s="599"/>
      <c r="H83" s="599"/>
      <c r="I83" s="599"/>
      <c r="J83" s="599"/>
      <c r="K83" s="599"/>
      <c r="L83" s="599"/>
      <c r="M83" s="599"/>
      <c r="N83" s="599"/>
      <c r="O83" s="599"/>
      <c r="P83" s="599"/>
      <c r="Q83" s="599"/>
      <c r="R83" s="599"/>
      <c r="S83" s="599"/>
      <c r="T83" s="599"/>
      <c r="U83" s="599"/>
      <c r="V83" s="599"/>
      <c r="W83" s="599"/>
      <c r="X83" s="599"/>
      <c r="Y83" s="599"/>
      <c r="Z83" s="599"/>
      <c r="AA83" s="599"/>
      <c r="AB83" s="599"/>
      <c r="AC83" s="599"/>
      <c r="AD83" s="599"/>
      <c r="AE83" s="599"/>
      <c r="AF83" s="599"/>
      <c r="AG83" s="599"/>
      <c r="AH83" s="599"/>
      <c r="AI83" s="599"/>
      <c r="AJ83" s="599"/>
      <c r="AK83" s="599"/>
      <c r="AL83" s="599"/>
      <c r="AM83" s="599"/>
      <c r="AN83" s="599"/>
      <c r="AO83" s="599"/>
      <c r="AP83" s="599"/>
      <c r="AQ83" s="599"/>
      <c r="AR83" s="599"/>
      <c r="AS83" s="599"/>
      <c r="AT83" s="599"/>
      <c r="AU83" s="599"/>
      <c r="AV83" s="599"/>
      <c r="AW83" s="599"/>
      <c r="AX83" s="599"/>
      <c r="AY83" s="599"/>
      <c r="AZ83" s="599"/>
      <c r="BA83" s="599"/>
      <c r="BB83" s="600"/>
    </row>
    <row r="84" spans="1:54" ht="22.5" customHeight="1" x14ac:dyDescent="0.25">
      <c r="A84" s="587" t="s">
        <v>261</v>
      </c>
      <c r="B84" s="588"/>
      <c r="C84" s="588"/>
      <c r="D84" s="588"/>
      <c r="E84" s="588"/>
      <c r="F84" s="588"/>
      <c r="G84" s="588"/>
      <c r="H84" s="588"/>
      <c r="I84" s="588"/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  <c r="V84" s="588"/>
      <c r="W84" s="588"/>
      <c r="X84" s="588"/>
      <c r="Y84" s="588"/>
      <c r="Z84" s="588"/>
      <c r="AA84" s="588"/>
      <c r="AB84" s="588"/>
      <c r="AC84" s="588"/>
      <c r="AD84" s="588"/>
      <c r="AE84" s="588"/>
      <c r="AF84" s="588"/>
      <c r="AG84" s="588"/>
      <c r="AH84" s="588"/>
      <c r="AI84" s="588"/>
      <c r="AJ84" s="588"/>
      <c r="AK84" s="588"/>
      <c r="AL84" s="588"/>
      <c r="AM84" s="588"/>
      <c r="AN84" s="588"/>
      <c r="AO84" s="588"/>
      <c r="AP84" s="588"/>
      <c r="AQ84" s="588"/>
      <c r="AR84" s="588"/>
      <c r="AS84" s="588"/>
      <c r="AT84" s="588"/>
      <c r="AU84" s="588"/>
      <c r="AV84" s="588"/>
      <c r="AW84" s="588"/>
      <c r="AX84" s="588"/>
      <c r="AY84" s="588"/>
      <c r="AZ84" s="588"/>
      <c r="BA84" s="588"/>
      <c r="BB84" s="589"/>
    </row>
    <row r="85" spans="1:54" ht="18.75" customHeight="1" x14ac:dyDescent="0.25">
      <c r="A85" s="590" t="s">
        <v>356</v>
      </c>
      <c r="B85" s="591"/>
      <c r="C85" s="592"/>
      <c r="D85" s="220" t="s">
        <v>41</v>
      </c>
      <c r="E85" s="371">
        <f>E86+E87+E88</f>
        <v>546808.5</v>
      </c>
      <c r="F85" s="371">
        <f>F86+F87+F88</f>
        <v>396217.60000000003</v>
      </c>
      <c r="G85" s="322">
        <f>F85/E85</f>
        <v>0.72460029425292405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509"/>
    </row>
    <row r="86" spans="1:54" ht="31.5" x14ac:dyDescent="0.25">
      <c r="A86" s="593"/>
      <c r="B86" s="594"/>
      <c r="C86" s="595"/>
      <c r="D86" s="259" t="s">
        <v>37</v>
      </c>
      <c r="E86" s="357">
        <f t="shared" ref="E86:F88" si="11">E50</f>
        <v>4357.8999999999996</v>
      </c>
      <c r="F86" s="357">
        <f t="shared" si="11"/>
        <v>2548.5</v>
      </c>
      <c r="G86" s="323">
        <f t="shared" ref="G86:G88" si="12">F86/E86</f>
        <v>0.58480001835746576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534"/>
    </row>
    <row r="87" spans="1:54" ht="31.9" customHeight="1" x14ac:dyDescent="0.25">
      <c r="A87" s="593"/>
      <c r="B87" s="594"/>
      <c r="C87" s="595"/>
      <c r="D87" s="259" t="s">
        <v>2</v>
      </c>
      <c r="E87" s="357">
        <f t="shared" si="11"/>
        <v>63576.6</v>
      </c>
      <c r="F87" s="357">
        <f t="shared" si="11"/>
        <v>33496.9</v>
      </c>
      <c r="G87" s="323">
        <f t="shared" si="12"/>
        <v>0.52687466772365932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534"/>
    </row>
    <row r="88" spans="1:54" ht="20.25" customHeight="1" x14ac:dyDescent="0.25">
      <c r="A88" s="593"/>
      <c r="B88" s="594"/>
      <c r="C88" s="595"/>
      <c r="D88" s="262" t="s">
        <v>43</v>
      </c>
      <c r="E88" s="357">
        <f t="shared" si="11"/>
        <v>478874</v>
      </c>
      <c r="F88" s="357">
        <f t="shared" si="11"/>
        <v>360172.2</v>
      </c>
      <c r="G88" s="323">
        <f t="shared" si="12"/>
        <v>0.75212310545153838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534"/>
    </row>
    <row r="89" spans="1:54" ht="31.9" hidden="1" customHeight="1" x14ac:dyDescent="0.25">
      <c r="A89" s="593"/>
      <c r="B89" s="594"/>
      <c r="C89" s="595"/>
      <c r="D89" s="263" t="s">
        <v>267</v>
      </c>
      <c r="E89" s="357"/>
      <c r="F89" s="357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534"/>
    </row>
    <row r="90" spans="1:54" ht="15" customHeight="1" x14ac:dyDescent="0.25">
      <c r="A90" s="590" t="s">
        <v>335</v>
      </c>
      <c r="B90" s="591"/>
      <c r="C90" s="592"/>
      <c r="D90" s="189" t="s">
        <v>41</v>
      </c>
      <c r="E90" s="371">
        <f>E91+E92+E93</f>
        <v>122273.00000000001</v>
      </c>
      <c r="F90" s="371">
        <f>F91+F92+F93</f>
        <v>62143.9</v>
      </c>
      <c r="G90" s="322">
        <f>F90/E90</f>
        <v>0.50823894073098719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509"/>
    </row>
    <row r="91" spans="1:54" ht="31.5" x14ac:dyDescent="0.25">
      <c r="A91" s="593"/>
      <c r="B91" s="594"/>
      <c r="C91" s="595"/>
      <c r="D91" s="259" t="s">
        <v>37</v>
      </c>
      <c r="E91" s="372"/>
      <c r="F91" s="357"/>
      <c r="G91" s="323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534"/>
    </row>
    <row r="92" spans="1:54" ht="32.450000000000003" customHeight="1" x14ac:dyDescent="0.25">
      <c r="A92" s="593"/>
      <c r="B92" s="594"/>
      <c r="C92" s="595"/>
      <c r="D92" s="259" t="s">
        <v>2</v>
      </c>
      <c r="E92" s="357"/>
      <c r="F92" s="357"/>
      <c r="G92" s="323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534"/>
    </row>
    <row r="93" spans="1:54" ht="20.25" customHeight="1" x14ac:dyDescent="0.25">
      <c r="A93" s="593"/>
      <c r="B93" s="594"/>
      <c r="C93" s="595"/>
      <c r="D93" s="262" t="s">
        <v>43</v>
      </c>
      <c r="E93" s="357">
        <f>E63</f>
        <v>122273.00000000001</v>
      </c>
      <c r="F93" s="357">
        <v>62143.9</v>
      </c>
      <c r="G93" s="323">
        <f t="shared" si="13"/>
        <v>0.50823894073098719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534"/>
    </row>
    <row r="94" spans="1:54" ht="31.15" hidden="1" customHeight="1" x14ac:dyDescent="0.25">
      <c r="A94" s="593"/>
      <c r="B94" s="594"/>
      <c r="C94" s="595"/>
      <c r="D94" s="263" t="s">
        <v>267</v>
      </c>
      <c r="E94" s="357"/>
      <c r="F94" s="357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534"/>
    </row>
    <row r="95" spans="1:54" ht="21" customHeight="1" x14ac:dyDescent="0.25">
      <c r="A95" s="617" t="s">
        <v>336</v>
      </c>
      <c r="B95" s="617"/>
      <c r="C95" s="617"/>
      <c r="D95" s="220" t="s">
        <v>41</v>
      </c>
      <c r="E95" s="371">
        <f>E96+E97+E98</f>
        <v>22976.7</v>
      </c>
      <c r="F95" s="371">
        <f>F96+F97+F98</f>
        <v>14681.7</v>
      </c>
      <c r="G95" s="322">
        <f>F95/E95</f>
        <v>0.6389820992570735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509"/>
    </row>
    <row r="96" spans="1:54" ht="35.25" customHeight="1" x14ac:dyDescent="0.25">
      <c r="A96" s="617"/>
      <c r="B96" s="617"/>
      <c r="C96" s="617"/>
      <c r="D96" s="259" t="s">
        <v>37</v>
      </c>
      <c r="E96" s="357"/>
      <c r="F96" s="357"/>
      <c r="G96" s="323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534"/>
    </row>
    <row r="97" spans="1:54" ht="31.15" customHeight="1" x14ac:dyDescent="0.25">
      <c r="A97" s="617"/>
      <c r="B97" s="617"/>
      <c r="C97" s="617"/>
      <c r="D97" s="259" t="s">
        <v>2</v>
      </c>
      <c r="E97" s="357"/>
      <c r="F97" s="357"/>
      <c r="G97" s="323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534"/>
    </row>
    <row r="98" spans="1:54" ht="24.75" customHeight="1" x14ac:dyDescent="0.25">
      <c r="A98" s="617"/>
      <c r="B98" s="617"/>
      <c r="C98" s="617"/>
      <c r="D98" s="262" t="s">
        <v>43</v>
      </c>
      <c r="E98" s="357">
        <f>E69</f>
        <v>22976.7</v>
      </c>
      <c r="F98" s="357">
        <f>F69</f>
        <v>14681.7</v>
      </c>
      <c r="G98" s="323">
        <f t="shared" si="14"/>
        <v>0.6389820992570735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534"/>
    </row>
    <row r="99" spans="1:54" ht="31.15" hidden="1" customHeight="1" x14ac:dyDescent="0.25">
      <c r="A99" s="617"/>
      <c r="B99" s="617"/>
      <c r="C99" s="617"/>
      <c r="D99" s="263" t="s">
        <v>267</v>
      </c>
      <c r="E99" s="357"/>
      <c r="F99" s="357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534"/>
    </row>
    <row r="100" spans="1:54" ht="21" customHeight="1" x14ac:dyDescent="0.25">
      <c r="A100" s="617" t="s">
        <v>337</v>
      </c>
      <c r="B100" s="617"/>
      <c r="C100" s="617"/>
      <c r="D100" s="220" t="s">
        <v>41</v>
      </c>
      <c r="E100" s="371">
        <f>E101+E102+E103</f>
        <v>43449.7</v>
      </c>
      <c r="F100" s="371">
        <f>F101+F102+F103</f>
        <v>20240.2</v>
      </c>
      <c r="G100" s="322">
        <f>F100/E100</f>
        <v>0.46583060412384902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509"/>
    </row>
    <row r="101" spans="1:54" ht="35.25" customHeight="1" x14ac:dyDescent="0.25">
      <c r="A101" s="617"/>
      <c r="B101" s="617"/>
      <c r="C101" s="617"/>
      <c r="D101" s="259" t="s">
        <v>37</v>
      </c>
      <c r="E101" s="357"/>
      <c r="F101" s="357"/>
      <c r="G101" s="323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534"/>
    </row>
    <row r="102" spans="1:54" ht="31.15" customHeight="1" x14ac:dyDescent="0.25">
      <c r="A102" s="617"/>
      <c r="B102" s="617"/>
      <c r="C102" s="617"/>
      <c r="D102" s="259" t="s">
        <v>2</v>
      </c>
      <c r="E102" s="357"/>
      <c r="F102" s="357"/>
      <c r="G102" s="323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534"/>
    </row>
    <row r="103" spans="1:54" ht="24.75" customHeight="1" x14ac:dyDescent="0.25">
      <c r="A103" s="617"/>
      <c r="B103" s="617"/>
      <c r="C103" s="617"/>
      <c r="D103" s="262" t="s">
        <v>43</v>
      </c>
      <c r="E103" s="357">
        <f>E74</f>
        <v>43449.7</v>
      </c>
      <c r="F103" s="357">
        <f>F74</f>
        <v>20240.2</v>
      </c>
      <c r="G103" s="323">
        <f t="shared" si="15"/>
        <v>0.46583060412384902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534"/>
    </row>
    <row r="104" spans="1:54" ht="31.15" hidden="1" customHeight="1" x14ac:dyDescent="0.25">
      <c r="A104" s="617"/>
      <c r="B104" s="617"/>
      <c r="C104" s="617"/>
      <c r="D104" s="263" t="s">
        <v>267</v>
      </c>
      <c r="E104" s="179"/>
      <c r="F104" s="354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534"/>
    </row>
    <row r="105" spans="1:54" ht="21" customHeight="1" x14ac:dyDescent="0.25">
      <c r="A105" s="617" t="s">
        <v>355</v>
      </c>
      <c r="B105" s="617"/>
      <c r="C105" s="617"/>
      <c r="D105" s="220" t="s">
        <v>41</v>
      </c>
      <c r="E105" s="371">
        <f>E106+E107+E108</f>
        <v>0</v>
      </c>
      <c r="F105" s="371">
        <f>F106+F107+F108</f>
        <v>0</v>
      </c>
      <c r="G105" s="322" t="e">
        <f>F105/E105</f>
        <v>#DIV/0!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6"/>
    </row>
    <row r="106" spans="1:54" ht="35.25" customHeight="1" x14ac:dyDescent="0.25">
      <c r="A106" s="617"/>
      <c r="B106" s="617"/>
      <c r="C106" s="617"/>
      <c r="D106" s="259" t="s">
        <v>37</v>
      </c>
      <c r="E106" s="357"/>
      <c r="F106" s="357"/>
      <c r="G106" s="323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6"/>
    </row>
    <row r="107" spans="1:54" ht="31.15" customHeight="1" x14ac:dyDescent="0.25">
      <c r="A107" s="617"/>
      <c r="B107" s="617"/>
      <c r="C107" s="617"/>
      <c r="D107" s="259" t="s">
        <v>2</v>
      </c>
      <c r="E107" s="357"/>
      <c r="F107" s="357"/>
      <c r="G107" s="323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6"/>
    </row>
    <row r="108" spans="1:54" ht="24.75" customHeight="1" x14ac:dyDescent="0.25">
      <c r="A108" s="617"/>
      <c r="B108" s="617"/>
      <c r="C108" s="617"/>
      <c r="D108" s="324" t="s">
        <v>43</v>
      </c>
      <c r="E108" s="369"/>
      <c r="F108" s="357">
        <v>0</v>
      </c>
      <c r="G108" s="323" t="e">
        <f t="shared" si="16"/>
        <v>#DIV/0!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6"/>
    </row>
    <row r="109" spans="1:54" s="102" customFormat="1" ht="45.2" customHeight="1" x14ac:dyDescent="0.25">
      <c r="A109" s="596" t="s">
        <v>307</v>
      </c>
      <c r="B109" s="692"/>
      <c r="C109" s="692"/>
      <c r="D109" s="692"/>
      <c r="E109" s="692"/>
      <c r="F109" s="692"/>
      <c r="G109" s="692"/>
      <c r="H109" s="692"/>
      <c r="I109" s="692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2"/>
      <c r="AA109" s="692"/>
      <c r="AB109" s="692"/>
      <c r="AC109" s="692"/>
      <c r="AD109" s="692"/>
      <c r="AE109" s="692"/>
      <c r="AF109" s="692"/>
      <c r="AG109" s="692"/>
      <c r="AH109" s="692"/>
      <c r="AI109" s="692"/>
      <c r="AJ109" s="692"/>
      <c r="AK109" s="692"/>
      <c r="AL109" s="692"/>
      <c r="AM109" s="692"/>
      <c r="AN109" s="692"/>
      <c r="AO109" s="692"/>
      <c r="AP109" s="692"/>
      <c r="AQ109" s="692"/>
      <c r="AR109" s="692"/>
      <c r="AS109" s="692"/>
      <c r="AT109" s="692"/>
      <c r="AU109" s="692"/>
      <c r="AV109" s="692"/>
      <c r="AW109" s="692"/>
      <c r="AX109" s="692"/>
      <c r="AY109" s="692"/>
      <c r="AZ109" s="692"/>
      <c r="BA109" s="692"/>
      <c r="BB109" s="692"/>
    </row>
    <row r="110" spans="1:54" s="102" customFormat="1" ht="19.7" customHeight="1" x14ac:dyDescent="0.25">
      <c r="A110" s="456"/>
      <c r="B110" s="114"/>
      <c r="C110" s="114"/>
      <c r="D110" s="114"/>
      <c r="E110" s="398"/>
      <c r="F110" s="355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85" t="s">
        <v>319</v>
      </c>
      <c r="B111" s="585"/>
      <c r="C111" s="585"/>
      <c r="D111" s="585"/>
      <c r="E111" s="585"/>
      <c r="F111" s="585"/>
      <c r="G111" s="585"/>
      <c r="H111" s="585"/>
      <c r="I111" s="585"/>
      <c r="J111" s="585"/>
      <c r="K111" s="585"/>
      <c r="L111" s="585"/>
      <c r="M111" s="585"/>
      <c r="N111" s="585"/>
      <c r="O111" s="585"/>
      <c r="P111" s="585"/>
      <c r="Q111" s="585"/>
      <c r="R111" s="585"/>
      <c r="S111" s="585"/>
      <c r="T111" s="585"/>
      <c r="U111" s="585"/>
      <c r="V111" s="585"/>
      <c r="W111" s="585"/>
      <c r="X111" s="585"/>
      <c r="Y111" s="585"/>
      <c r="Z111" s="585"/>
      <c r="AA111" s="585"/>
      <c r="AB111" s="585"/>
      <c r="AC111" s="585"/>
      <c r="AD111" s="585"/>
      <c r="AE111" s="585"/>
      <c r="AF111" s="585"/>
      <c r="AG111" s="585"/>
      <c r="AH111" s="585"/>
      <c r="AI111" s="585"/>
      <c r="AJ111" s="585"/>
      <c r="AK111" s="585"/>
      <c r="AL111" s="585"/>
      <c r="AM111" s="585"/>
      <c r="AN111" s="585"/>
      <c r="AO111" s="585"/>
      <c r="AP111" s="585"/>
      <c r="AQ111" s="585"/>
      <c r="AR111" s="585"/>
      <c r="AS111" s="585"/>
      <c r="AT111" s="585"/>
      <c r="AU111" s="585"/>
      <c r="AV111" s="585"/>
      <c r="AW111" s="585"/>
      <c r="AX111" s="585"/>
      <c r="AY111" s="585"/>
      <c r="AZ111" s="115"/>
      <c r="BA111" s="115"/>
    </row>
    <row r="112" spans="1:54" ht="12.6" customHeight="1" x14ac:dyDescent="0.3">
      <c r="A112" s="455"/>
      <c r="B112" s="455"/>
      <c r="C112" s="455"/>
      <c r="D112" s="455"/>
      <c r="E112" s="455"/>
      <c r="F112" s="356"/>
      <c r="G112" s="455"/>
      <c r="H112" s="455"/>
      <c r="I112" s="455"/>
      <c r="J112" s="455"/>
      <c r="K112" s="455"/>
      <c r="L112" s="455"/>
      <c r="M112" s="455"/>
      <c r="N112" s="455"/>
      <c r="O112" s="455"/>
      <c r="P112" s="455"/>
      <c r="Q112" s="455"/>
      <c r="R112" s="455"/>
      <c r="S112" s="455"/>
      <c r="T112" s="455"/>
      <c r="U112" s="455"/>
      <c r="V112" s="455"/>
      <c r="W112" s="455"/>
      <c r="X112" s="455"/>
      <c r="Y112" s="455"/>
      <c r="Z112" s="455"/>
      <c r="AA112" s="455"/>
      <c r="AB112" s="455"/>
      <c r="AC112" s="455"/>
      <c r="AD112" s="455"/>
      <c r="AE112" s="455"/>
      <c r="AF112" s="455"/>
      <c r="AG112" s="455"/>
      <c r="AH112" s="455"/>
      <c r="AI112" s="455"/>
      <c r="AJ112" s="455"/>
      <c r="AK112" s="455"/>
      <c r="AL112" s="455"/>
      <c r="AM112" s="455"/>
      <c r="AN112" s="455"/>
      <c r="AO112" s="455"/>
      <c r="AP112" s="455"/>
      <c r="AQ112" s="455"/>
      <c r="AR112" s="455"/>
      <c r="AS112" s="455"/>
      <c r="AT112" s="455"/>
      <c r="AU112" s="455"/>
      <c r="AV112" s="455"/>
      <c r="AW112" s="455"/>
      <c r="AX112" s="455"/>
      <c r="AY112" s="455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454"/>
      <c r="C114" s="454"/>
      <c r="D114" s="120"/>
      <c r="E114" s="121"/>
      <c r="F114" s="454"/>
      <c r="G114" s="121"/>
      <c r="H114" s="454"/>
      <c r="I114" s="454"/>
      <c r="J114" s="454"/>
      <c r="K114" s="454"/>
      <c r="L114" s="454"/>
      <c r="M114" s="454"/>
      <c r="N114" s="454"/>
      <c r="O114" s="454"/>
      <c r="P114" s="454"/>
      <c r="Q114" s="454"/>
      <c r="R114" s="454"/>
      <c r="S114" s="454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454"/>
      <c r="AP114" s="454"/>
      <c r="AQ114" s="454"/>
      <c r="AR114" s="454"/>
      <c r="AS114" s="454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454"/>
      <c r="C115" s="454"/>
      <c r="D115" s="120"/>
      <c r="E115" s="121"/>
      <c r="F115" s="454"/>
      <c r="G115" s="121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454"/>
      <c r="AP115" s="454"/>
      <c r="AQ115" s="454"/>
      <c r="AR115" s="454"/>
      <c r="AS115" s="454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83" t="s">
        <v>263</v>
      </c>
      <c r="B116" s="693"/>
      <c r="C116" s="454"/>
      <c r="D116" s="120"/>
      <c r="E116" s="121"/>
      <c r="F116" s="454"/>
      <c r="G116" s="121"/>
      <c r="H116" s="454"/>
      <c r="I116" s="454"/>
      <c r="J116" s="454"/>
      <c r="K116" s="454"/>
      <c r="L116" s="454"/>
      <c r="M116" s="454"/>
      <c r="N116" s="454"/>
      <c r="O116" s="454"/>
      <c r="P116" s="454"/>
      <c r="Q116" s="454"/>
      <c r="R116" s="454"/>
      <c r="S116" s="454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454"/>
      <c r="AP116" s="454"/>
      <c r="AQ116" s="454"/>
      <c r="AR116" s="454"/>
      <c r="AS116" s="454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454"/>
      <c r="C117" s="454"/>
      <c r="D117" s="120"/>
      <c r="E117" s="121"/>
      <c r="F117" s="454"/>
      <c r="G117" s="121"/>
      <c r="H117" s="454"/>
      <c r="I117" s="454"/>
      <c r="J117" s="454"/>
      <c r="K117" s="454"/>
      <c r="L117" s="454"/>
      <c r="M117" s="454"/>
      <c r="N117" s="454"/>
      <c r="O117" s="454"/>
      <c r="P117" s="454"/>
      <c r="Q117" s="454"/>
      <c r="R117" s="454"/>
      <c r="S117" s="454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454"/>
      <c r="AP117" s="454"/>
      <c r="AQ117" s="454"/>
      <c r="AR117" s="454"/>
      <c r="AS117" s="454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85" t="s">
        <v>265</v>
      </c>
      <c r="B118" s="585"/>
      <c r="C118" s="585"/>
      <c r="D118" s="694"/>
      <c r="E118" s="694"/>
      <c r="F118" s="694"/>
      <c r="G118" s="694"/>
      <c r="H118" s="694"/>
      <c r="I118" s="694"/>
      <c r="J118" s="694"/>
      <c r="K118" s="694"/>
      <c r="L118" s="455"/>
      <c r="M118" s="455"/>
      <c r="N118" s="455"/>
      <c r="O118" s="455"/>
      <c r="P118" s="455"/>
      <c r="Q118" s="455"/>
      <c r="R118" s="455"/>
      <c r="S118" s="455"/>
      <c r="T118" s="455"/>
      <c r="U118" s="455"/>
      <c r="V118" s="455"/>
      <c r="W118" s="455"/>
      <c r="X118" s="455"/>
      <c r="Y118" s="455"/>
      <c r="Z118" s="455"/>
      <c r="AA118" s="455"/>
      <c r="AB118" s="455"/>
      <c r="AC118" s="455"/>
      <c r="AD118" s="455"/>
      <c r="AE118" s="455"/>
      <c r="AF118" s="455"/>
      <c r="AG118" s="455"/>
      <c r="AH118" s="455"/>
      <c r="AI118" s="455"/>
      <c r="AJ118" s="455"/>
      <c r="AK118" s="455"/>
      <c r="AL118" s="455"/>
      <c r="AM118" s="455"/>
      <c r="AN118" s="455"/>
      <c r="AO118" s="455"/>
      <c r="AP118" s="455"/>
      <c r="AQ118" s="455"/>
      <c r="AR118" s="455"/>
      <c r="AS118" s="455"/>
      <c r="AT118" s="455"/>
      <c r="AU118" s="455"/>
      <c r="AV118" s="455"/>
      <c r="AW118" s="455"/>
      <c r="AX118" s="455"/>
      <c r="AY118" s="455"/>
      <c r="AZ118" s="115"/>
      <c r="BA118" s="115"/>
    </row>
    <row r="121" spans="1:54" ht="18.75" x14ac:dyDescent="0.3">
      <c r="A121" s="231"/>
      <c r="B121" s="454"/>
      <c r="C121" s="454"/>
      <c r="D121" s="120"/>
      <c r="E121" s="121"/>
      <c r="F121" s="454"/>
      <c r="G121" s="121"/>
      <c r="H121" s="454"/>
      <c r="I121" s="454"/>
      <c r="J121" s="454"/>
      <c r="K121" s="454"/>
      <c r="L121" s="454"/>
      <c r="M121" s="454"/>
      <c r="N121" s="454"/>
      <c r="O121" s="454"/>
      <c r="P121" s="454"/>
      <c r="Q121" s="454"/>
      <c r="R121" s="454"/>
      <c r="S121" s="454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454"/>
      <c r="AP121" s="454"/>
      <c r="AQ121" s="454"/>
      <c r="AR121" s="454"/>
      <c r="AS121" s="454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105:C108"/>
    <mergeCell ref="A109:BB109"/>
    <mergeCell ref="A111:AY111"/>
    <mergeCell ref="A116:B116"/>
    <mergeCell ref="A118:K118"/>
    <mergeCell ref="A90:C94"/>
    <mergeCell ref="BB90:BB94"/>
    <mergeCell ref="A95:C99"/>
    <mergeCell ref="BB95:BB99"/>
    <mergeCell ref="A100:C104"/>
    <mergeCell ref="BB100:BB104"/>
    <mergeCell ref="BB60:BB64"/>
    <mergeCell ref="A65:BB65"/>
    <mergeCell ref="A85:C89"/>
    <mergeCell ref="BB85:BB89"/>
    <mergeCell ref="A71:A74"/>
    <mergeCell ref="B71:B74"/>
    <mergeCell ref="C71:C74"/>
    <mergeCell ref="A75:A78"/>
    <mergeCell ref="B75:B78"/>
    <mergeCell ref="C75:C78"/>
    <mergeCell ref="A79:A82"/>
    <mergeCell ref="B79:B82"/>
    <mergeCell ref="C79:C82"/>
    <mergeCell ref="A83:BB83"/>
    <mergeCell ref="A84:BB84"/>
    <mergeCell ref="A66:A70"/>
    <mergeCell ref="B66:B70"/>
    <mergeCell ref="C66:C70"/>
    <mergeCell ref="BB66:BB70"/>
    <mergeCell ref="A49:A53"/>
    <mergeCell ref="B49:B53"/>
    <mergeCell ref="C49:C53"/>
    <mergeCell ref="BB49:BB53"/>
    <mergeCell ref="A54:BB54"/>
    <mergeCell ref="A55:A59"/>
    <mergeCell ref="B55:B59"/>
    <mergeCell ref="C55:C59"/>
    <mergeCell ref="BB55:BB59"/>
    <mergeCell ref="A60:A64"/>
    <mergeCell ref="B60:B64"/>
    <mergeCell ref="C60:C64"/>
    <mergeCell ref="A38:A42"/>
    <mergeCell ref="B38:B41"/>
    <mergeCell ref="C38:C41"/>
    <mergeCell ref="BB38:BB42"/>
    <mergeCell ref="A43:A47"/>
    <mergeCell ref="B43:B47"/>
    <mergeCell ref="C43:C47"/>
    <mergeCell ref="BB43:BB47"/>
    <mergeCell ref="A27:C31"/>
    <mergeCell ref="A32:BB32"/>
    <mergeCell ref="A33:A37"/>
    <mergeCell ref="B33:B36"/>
    <mergeCell ref="C33:C36"/>
    <mergeCell ref="BB33:BB37"/>
    <mergeCell ref="BB8:BB10"/>
    <mergeCell ref="E9:E10"/>
    <mergeCell ref="F9:F10"/>
    <mergeCell ref="G9:G10"/>
    <mergeCell ref="H9:J9"/>
    <mergeCell ref="K9:M9"/>
    <mergeCell ref="N9:P9"/>
    <mergeCell ref="Q9:S9"/>
    <mergeCell ref="T9:V9"/>
    <mergeCell ref="A12:C16"/>
    <mergeCell ref="BB12:BB16"/>
    <mergeCell ref="A17:C21"/>
    <mergeCell ref="BB17:BB26"/>
    <mergeCell ref="A22:C26"/>
    <mergeCell ref="W9:Y9"/>
    <mergeCell ref="A8:A10"/>
    <mergeCell ref="B8:B10"/>
    <mergeCell ref="C8:C10"/>
    <mergeCell ref="D8:D10"/>
    <mergeCell ref="E8:G8"/>
    <mergeCell ref="H8:BA8"/>
    <mergeCell ref="Z9:AD9"/>
    <mergeCell ref="AE9:AI9"/>
    <mergeCell ref="AJ9:AN9"/>
    <mergeCell ref="AO9:AS9"/>
    <mergeCell ref="AT9:AX9"/>
    <mergeCell ref="AY9:BA9"/>
    <mergeCell ref="A7:AO7"/>
    <mergeCell ref="AY1:BB1"/>
    <mergeCell ref="A3:BB3"/>
    <mergeCell ref="A4:BB4"/>
    <mergeCell ref="A5:BB5"/>
    <mergeCell ref="A6:AO6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zoomScale="80" zoomScaleNormal="80" workbookViewId="0">
      <selection activeCell="F16" sqref="F16"/>
    </sheetView>
  </sheetViews>
  <sheetFormatPr defaultColWidth="9.140625" defaultRowHeight="15.75" x14ac:dyDescent="0.25"/>
  <cols>
    <col min="1" max="1" width="4" style="312" customWidth="1"/>
    <col min="2" max="2" width="32.5703125" style="244" customWidth="1"/>
    <col min="3" max="3" width="14.85546875" style="244" customWidth="1"/>
    <col min="4" max="4" width="10.5703125" style="244" customWidth="1"/>
    <col min="5" max="5" width="10.7109375" style="244" customWidth="1"/>
    <col min="6" max="6" width="10.28515625" style="244" customWidth="1"/>
    <col min="7" max="7" width="11" style="244" customWidth="1"/>
    <col min="8" max="8" width="9.5703125" style="244" customWidth="1"/>
    <col min="9" max="9" width="5.5703125" style="244" customWidth="1"/>
    <col min="10" max="10" width="10.5703125" style="244" customWidth="1"/>
    <col min="11" max="11" width="10.140625" style="244" customWidth="1"/>
    <col min="12" max="12" width="8.140625" style="244" customWidth="1"/>
    <col min="13" max="13" width="10" style="244" customWidth="1"/>
    <col min="14" max="14" width="6.42578125" style="244" customWidth="1"/>
    <col min="15" max="15" width="4.5703125" style="244" customWidth="1"/>
    <col min="16" max="16" width="11.5703125" style="244" customWidth="1"/>
    <col min="17" max="17" width="6.5703125" style="244" customWidth="1"/>
    <col min="18" max="18" width="5.7109375" style="244" customWidth="1"/>
    <col min="19" max="19" width="14.85546875" style="244" customWidth="1"/>
    <col min="20" max="16384" width="9.140625" style="244"/>
  </cols>
  <sheetData>
    <row r="1" spans="1:20" x14ac:dyDescent="0.25">
      <c r="M1" s="622"/>
      <c r="N1" s="622"/>
      <c r="O1" s="622"/>
      <c r="P1" s="622"/>
      <c r="Q1" s="622"/>
      <c r="R1" s="622"/>
    </row>
    <row r="2" spans="1:20" ht="15.95" customHeight="1" x14ac:dyDescent="0.25">
      <c r="A2" s="623" t="s">
        <v>345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  <c r="Q2" s="623"/>
      <c r="R2" s="623"/>
    </row>
    <row r="3" spans="1:20" ht="15.95" customHeight="1" x14ac:dyDescent="0.25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</row>
    <row r="5" spans="1:20" ht="12.75" customHeight="1" x14ac:dyDescent="0.25">
      <c r="A5" s="627" t="s">
        <v>0</v>
      </c>
      <c r="B5" s="628" t="s">
        <v>281</v>
      </c>
      <c r="C5" s="628" t="s">
        <v>264</v>
      </c>
      <c r="D5" s="628" t="s">
        <v>344</v>
      </c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18" t="s">
        <v>280</v>
      </c>
    </row>
    <row r="6" spans="1:20" ht="87.6" customHeight="1" x14ac:dyDescent="0.25">
      <c r="A6" s="627"/>
      <c r="B6" s="628"/>
      <c r="C6" s="628"/>
      <c r="D6" s="628"/>
      <c r="E6" s="628"/>
      <c r="F6" s="628"/>
      <c r="G6" s="620" t="s">
        <v>315</v>
      </c>
      <c r="H6" s="621"/>
      <c r="I6" s="621"/>
      <c r="J6" s="620" t="s">
        <v>316</v>
      </c>
      <c r="K6" s="621"/>
      <c r="L6" s="621"/>
      <c r="M6" s="620" t="s">
        <v>317</v>
      </c>
      <c r="N6" s="621"/>
      <c r="O6" s="621"/>
      <c r="P6" s="620" t="s">
        <v>318</v>
      </c>
      <c r="Q6" s="621"/>
      <c r="R6" s="621"/>
      <c r="S6" s="619"/>
    </row>
    <row r="7" spans="1:20" ht="20.100000000000001" customHeight="1" x14ac:dyDescent="0.25">
      <c r="A7" s="462"/>
      <c r="B7" s="462"/>
      <c r="C7" s="462"/>
      <c r="D7" s="462" t="s">
        <v>20</v>
      </c>
      <c r="E7" s="462" t="s">
        <v>21</v>
      </c>
      <c r="F7" s="462" t="s">
        <v>19</v>
      </c>
      <c r="G7" s="462" t="s">
        <v>20</v>
      </c>
      <c r="H7" s="462" t="s">
        <v>21</v>
      </c>
      <c r="I7" s="462" t="s">
        <v>19</v>
      </c>
      <c r="J7" s="462" t="s">
        <v>20</v>
      </c>
      <c r="K7" s="462" t="s">
        <v>21</v>
      </c>
      <c r="L7" s="462" t="s">
        <v>19</v>
      </c>
      <c r="M7" s="462" t="s">
        <v>20</v>
      </c>
      <c r="N7" s="462" t="s">
        <v>21</v>
      </c>
      <c r="O7" s="462" t="s">
        <v>19</v>
      </c>
      <c r="P7" s="462" t="s">
        <v>20</v>
      </c>
      <c r="Q7" s="462" t="s">
        <v>21</v>
      </c>
      <c r="R7" s="462" t="s">
        <v>19</v>
      </c>
      <c r="S7" s="619"/>
    </row>
    <row r="8" spans="1:20" ht="63.75" customHeight="1" x14ac:dyDescent="0.25">
      <c r="A8" s="345">
        <v>1</v>
      </c>
      <c r="B8" s="346" t="s">
        <v>339</v>
      </c>
      <c r="C8" s="343">
        <v>100</v>
      </c>
      <c r="D8" s="344">
        <v>100</v>
      </c>
      <c r="E8" s="344">
        <v>100</v>
      </c>
      <c r="F8" s="347">
        <f>SUM(E8/D8*100)</f>
        <v>100</v>
      </c>
      <c r="G8" s="344">
        <v>100</v>
      </c>
      <c r="H8" s="344">
        <v>100</v>
      </c>
      <c r="I8" s="344">
        <f>H8/G8*100</f>
        <v>100</v>
      </c>
      <c r="J8" s="344">
        <v>100</v>
      </c>
      <c r="K8" s="344">
        <v>100</v>
      </c>
      <c r="L8" s="344">
        <f>K8/J8*100</f>
        <v>100</v>
      </c>
      <c r="M8" s="344">
        <v>100</v>
      </c>
      <c r="N8" s="344"/>
      <c r="O8" s="344"/>
      <c r="P8" s="344">
        <v>100</v>
      </c>
      <c r="Q8" s="344"/>
      <c r="R8" s="344"/>
      <c r="S8" s="342"/>
    </row>
    <row r="9" spans="1:20" ht="88.5" customHeight="1" x14ac:dyDescent="0.25">
      <c r="A9" s="345">
        <v>2</v>
      </c>
      <c r="B9" s="348" t="s">
        <v>340</v>
      </c>
      <c r="C9" s="343">
        <v>170</v>
      </c>
      <c r="D9" s="344">
        <f t="shared" ref="D9:E12" si="0">G9+J9+M9+P9</f>
        <v>170</v>
      </c>
      <c r="E9" s="344">
        <f t="shared" si="0"/>
        <v>122</v>
      </c>
      <c r="F9" s="347">
        <f t="shared" ref="F9:F12" si="1">SUM(E9/D9*100)</f>
        <v>71.764705882352942</v>
      </c>
      <c r="G9" s="344">
        <v>42</v>
      </c>
      <c r="H9" s="344">
        <f>29+51</f>
        <v>80</v>
      </c>
      <c r="I9" s="344">
        <f>H9/G9*100</f>
        <v>190.47619047619045</v>
      </c>
      <c r="J9" s="344">
        <v>42</v>
      </c>
      <c r="K9" s="344">
        <v>42</v>
      </c>
      <c r="L9" s="344">
        <f t="shared" ref="L9:L12" si="2">K9/J9*100</f>
        <v>100</v>
      </c>
      <c r="M9" s="344">
        <v>42</v>
      </c>
      <c r="N9" s="344"/>
      <c r="O9" s="344"/>
      <c r="P9" s="344">
        <v>44</v>
      </c>
      <c r="Q9" s="344"/>
      <c r="R9" s="344"/>
      <c r="S9" s="342"/>
    </row>
    <row r="10" spans="1:20" ht="31.5" customHeight="1" x14ac:dyDescent="0.25">
      <c r="A10" s="345">
        <v>3</v>
      </c>
      <c r="B10" s="348" t="s">
        <v>341</v>
      </c>
      <c r="C10" s="343">
        <v>2500</v>
      </c>
      <c r="D10" s="344">
        <f t="shared" si="0"/>
        <v>2500</v>
      </c>
      <c r="E10" s="344">
        <f t="shared" si="0"/>
        <v>1221</v>
      </c>
      <c r="F10" s="347">
        <f t="shared" si="1"/>
        <v>48.84</v>
      </c>
      <c r="G10" s="344">
        <v>625</v>
      </c>
      <c r="H10" s="344">
        <v>596</v>
      </c>
      <c r="I10" s="399">
        <f>H10/G10*100</f>
        <v>95.36</v>
      </c>
      <c r="J10" s="344">
        <v>625</v>
      </c>
      <c r="K10" s="344">
        <v>625</v>
      </c>
      <c r="L10" s="344">
        <f t="shared" si="2"/>
        <v>100</v>
      </c>
      <c r="M10" s="344">
        <v>625</v>
      </c>
      <c r="N10" s="344"/>
      <c r="O10" s="344"/>
      <c r="P10" s="344">
        <v>625</v>
      </c>
      <c r="Q10" s="344"/>
      <c r="R10" s="344"/>
      <c r="S10" s="342"/>
    </row>
    <row r="11" spans="1:20" ht="27.75" customHeight="1" x14ac:dyDescent="0.25">
      <c r="A11" s="345">
        <v>4</v>
      </c>
      <c r="B11" s="348" t="s">
        <v>342</v>
      </c>
      <c r="C11" s="343">
        <v>1030000</v>
      </c>
      <c r="D11" s="344">
        <f t="shared" si="0"/>
        <v>1030000</v>
      </c>
      <c r="E11" s="344">
        <f t="shared" si="0"/>
        <v>494720</v>
      </c>
      <c r="F11" s="347">
        <f t="shared" si="1"/>
        <v>48.03106796116505</v>
      </c>
      <c r="G11" s="344">
        <v>257500</v>
      </c>
      <c r="H11" s="344">
        <v>237220</v>
      </c>
      <c r="I11" s="399">
        <f>H11/G11*100</f>
        <v>92.1242718446602</v>
      </c>
      <c r="J11" s="344">
        <v>257500</v>
      </c>
      <c r="K11" s="344">
        <v>257500</v>
      </c>
      <c r="L11" s="344">
        <f t="shared" si="2"/>
        <v>100</v>
      </c>
      <c r="M11" s="344">
        <v>257500</v>
      </c>
      <c r="N11" s="344"/>
      <c r="O11" s="344"/>
      <c r="P11" s="344">
        <v>257500</v>
      </c>
      <c r="Q11" s="344"/>
      <c r="R11" s="344"/>
      <c r="S11" s="342"/>
    </row>
    <row r="12" spans="1:20" ht="63.75" customHeight="1" x14ac:dyDescent="0.25">
      <c r="A12" s="345">
        <v>5</v>
      </c>
      <c r="B12" s="349" t="s">
        <v>343</v>
      </c>
      <c r="C12" s="343">
        <v>83</v>
      </c>
      <c r="D12" s="344">
        <f t="shared" si="0"/>
        <v>83</v>
      </c>
      <c r="E12" s="344">
        <f t="shared" si="0"/>
        <v>0</v>
      </c>
      <c r="F12" s="347">
        <f t="shared" si="1"/>
        <v>0</v>
      </c>
      <c r="G12" s="344">
        <v>0</v>
      </c>
      <c r="H12" s="344"/>
      <c r="I12" s="344"/>
      <c r="J12" s="344">
        <v>0</v>
      </c>
      <c r="K12" s="344"/>
      <c r="L12" s="344" t="e">
        <f t="shared" si="2"/>
        <v>#DIV/0!</v>
      </c>
      <c r="M12" s="344">
        <v>0</v>
      </c>
      <c r="N12" s="344"/>
      <c r="O12" s="344"/>
      <c r="P12" s="344">
        <v>83</v>
      </c>
      <c r="Q12" s="344"/>
      <c r="R12" s="344"/>
      <c r="S12" s="342"/>
    </row>
    <row r="13" spans="1:20" s="246" customFormat="1" x14ac:dyDescent="0.25">
      <c r="A13" s="313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</row>
    <row r="14" spans="1:20" s="246" customFormat="1" x14ac:dyDescent="0.25">
      <c r="A14" s="313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</row>
    <row r="15" spans="1:20" s="246" customFormat="1" x14ac:dyDescent="0.25">
      <c r="A15" s="629" t="s">
        <v>320</v>
      </c>
      <c r="B15" s="630"/>
      <c r="C15" s="630"/>
      <c r="D15" s="625" t="s">
        <v>271</v>
      </c>
      <c r="E15" s="625"/>
      <c r="F15" s="626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</row>
    <row r="16" spans="1:20" s="246" customFormat="1" ht="70.900000000000006" customHeight="1" x14ac:dyDescent="0.25">
      <c r="A16" s="247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</row>
    <row r="17" spans="1:46" s="246" customFormat="1" x14ac:dyDescent="0.25">
      <c r="A17" s="247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</row>
    <row r="18" spans="1:46" s="110" customFormat="1" x14ac:dyDescent="0.25">
      <c r="A18" s="624" t="s">
        <v>270</v>
      </c>
      <c r="B18" s="624"/>
      <c r="C18" s="624"/>
      <c r="D18" s="461" t="s">
        <v>271</v>
      </c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1"/>
      <c r="V18" s="461"/>
      <c r="W18" s="461"/>
      <c r="X18" s="461"/>
      <c r="Y18" s="461"/>
      <c r="Z18" s="461"/>
      <c r="AA18" s="461"/>
      <c r="AB18" s="461"/>
      <c r="AC18" s="461"/>
      <c r="AD18" s="461"/>
      <c r="AE18" s="461"/>
      <c r="AF18" s="461"/>
      <c r="AG18" s="461"/>
      <c r="AH18" s="461"/>
      <c r="AI18" s="461"/>
      <c r="AJ18" s="461"/>
      <c r="AK18" s="461"/>
      <c r="AL18" s="461"/>
      <c r="AM18" s="461"/>
      <c r="AN18" s="461"/>
      <c r="AO18" s="461"/>
      <c r="AP18" s="461"/>
      <c r="AQ18" s="461"/>
      <c r="AR18" s="461"/>
      <c r="AS18" s="461"/>
      <c r="AT18" s="461"/>
    </row>
    <row r="19" spans="1:46" s="110" customFormat="1" ht="14.25" customHeight="1" x14ac:dyDescent="0.25">
      <c r="A19" s="248"/>
      <c r="B19" s="249"/>
      <c r="C19" s="249"/>
      <c r="D19" s="250"/>
      <c r="E19" s="250"/>
      <c r="F19" s="250"/>
      <c r="G19" s="251"/>
      <c r="H19" s="251"/>
      <c r="I19" s="251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49"/>
      <c r="AL19" s="249"/>
      <c r="AM19" s="249"/>
      <c r="AN19" s="252"/>
      <c r="AO19" s="252"/>
      <c r="AP19" s="252"/>
    </row>
    <row r="20" spans="1:46" x14ac:dyDescent="0.25">
      <c r="A20" s="461"/>
    </row>
  </sheetData>
  <mergeCells count="15">
    <mergeCell ref="D15:F15"/>
    <mergeCell ref="A18:C18"/>
    <mergeCell ref="S5:S7"/>
    <mergeCell ref="P6:R6"/>
    <mergeCell ref="M1:R1"/>
    <mergeCell ref="A2:R2"/>
    <mergeCell ref="G6:I6"/>
    <mergeCell ref="J6:L6"/>
    <mergeCell ref="A5:A6"/>
    <mergeCell ref="B5:B6"/>
    <mergeCell ref="C5:C6"/>
    <mergeCell ref="G5:R5"/>
    <mergeCell ref="M6:O6"/>
    <mergeCell ref="D5:F6"/>
    <mergeCell ref="A15:C15"/>
  </mergeCells>
  <pageMargins left="0.7" right="0.7" top="0.75" bottom="0.75" header="0.3" footer="0.3"/>
  <pageSetup paperSize="9" scale="3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zoomScaleNormal="100" workbookViewId="0">
      <selection activeCell="A4" sqref="A4:O4"/>
    </sheetView>
  </sheetViews>
  <sheetFormatPr defaultColWidth="9.140625" defaultRowHeight="12.75" x14ac:dyDescent="0.2"/>
  <cols>
    <col min="1" max="1" width="3.5703125" style="275" customWidth="1"/>
    <col min="2" max="2" width="25.7109375" style="275" customWidth="1"/>
    <col min="3" max="3" width="11.5703125" style="276" customWidth="1"/>
    <col min="4" max="4" width="18.42578125" style="275" customWidth="1"/>
    <col min="5" max="5" width="15.5703125" style="275" customWidth="1"/>
    <col min="6" max="6" width="16" style="275" customWidth="1"/>
    <col min="7" max="7" width="8.42578125" style="275" customWidth="1"/>
    <col min="8" max="8" width="23.140625" style="275" customWidth="1"/>
    <col min="9" max="9" width="20" style="275" customWidth="1"/>
    <col min="10" max="10" width="10.5703125" style="275" customWidth="1"/>
    <col min="11" max="11" width="13.85546875" style="275" customWidth="1"/>
    <col min="12" max="12" width="11.7109375" style="275" customWidth="1"/>
    <col min="13" max="13" width="10.85546875" style="275" hidden="1" customWidth="1"/>
    <col min="14" max="14" width="35.140625" style="275" customWidth="1"/>
    <col min="15" max="15" width="36.28515625" style="275" customWidth="1"/>
    <col min="16" max="248" width="9.140625" style="275"/>
    <col min="249" max="249" width="3.5703125" style="275" customWidth="1"/>
    <col min="250" max="250" width="25.7109375" style="275" customWidth="1"/>
    <col min="251" max="251" width="11.5703125" style="275" customWidth="1"/>
    <col min="252" max="252" width="18.42578125" style="275" customWidth="1"/>
    <col min="253" max="253" width="10.140625" style="275" customWidth="1"/>
    <col min="254" max="254" width="15.5703125" style="275" customWidth="1"/>
    <col min="255" max="255" width="16" style="275" customWidth="1"/>
    <col min="256" max="256" width="7" style="275" customWidth="1"/>
    <col min="257" max="257" width="14.42578125" style="275" customWidth="1"/>
    <col min="258" max="258" width="11" style="275" customWidth="1"/>
    <col min="259" max="260" width="13.85546875" style="275" customWidth="1"/>
    <col min="261" max="261" width="12.140625" style="275" customWidth="1"/>
    <col min="262" max="262" width="13.85546875" style="275" customWidth="1"/>
    <col min="263" max="263" width="11.5703125" style="275" customWidth="1"/>
    <col min="264" max="264" width="15.140625" style="275" customWidth="1"/>
    <col min="265" max="265" width="13.85546875" style="275" customWidth="1"/>
    <col min="266" max="266" width="10.5703125" style="275" customWidth="1"/>
    <col min="267" max="267" width="13.85546875" style="275" customWidth="1"/>
    <col min="268" max="268" width="11.7109375" style="275" customWidth="1"/>
    <col min="269" max="269" width="0" style="275" hidden="1" customWidth="1"/>
    <col min="270" max="270" width="35.140625" style="275" customWidth="1"/>
    <col min="271" max="271" width="36.28515625" style="275" customWidth="1"/>
    <col min="272" max="504" width="9.140625" style="275"/>
    <col min="505" max="505" width="3.5703125" style="275" customWidth="1"/>
    <col min="506" max="506" width="25.7109375" style="275" customWidth="1"/>
    <col min="507" max="507" width="11.5703125" style="275" customWidth="1"/>
    <col min="508" max="508" width="18.42578125" style="275" customWidth="1"/>
    <col min="509" max="509" width="10.140625" style="275" customWidth="1"/>
    <col min="510" max="510" width="15.5703125" style="275" customWidth="1"/>
    <col min="511" max="511" width="16" style="275" customWidth="1"/>
    <col min="512" max="512" width="7" style="275" customWidth="1"/>
    <col min="513" max="513" width="14.42578125" style="275" customWidth="1"/>
    <col min="514" max="514" width="11" style="275" customWidth="1"/>
    <col min="515" max="516" width="13.85546875" style="275" customWidth="1"/>
    <col min="517" max="517" width="12.140625" style="275" customWidth="1"/>
    <col min="518" max="518" width="13.85546875" style="275" customWidth="1"/>
    <col min="519" max="519" width="11.5703125" style="275" customWidth="1"/>
    <col min="520" max="520" width="15.140625" style="275" customWidth="1"/>
    <col min="521" max="521" width="13.85546875" style="275" customWidth="1"/>
    <col min="522" max="522" width="10.5703125" style="275" customWidth="1"/>
    <col min="523" max="523" width="13.85546875" style="275" customWidth="1"/>
    <col min="524" max="524" width="11.7109375" style="275" customWidth="1"/>
    <col min="525" max="525" width="0" style="275" hidden="1" customWidth="1"/>
    <col min="526" max="526" width="35.140625" style="275" customWidth="1"/>
    <col min="527" max="527" width="36.28515625" style="275" customWidth="1"/>
    <col min="528" max="760" width="9.140625" style="275"/>
    <col min="761" max="761" width="3.5703125" style="275" customWidth="1"/>
    <col min="762" max="762" width="25.7109375" style="275" customWidth="1"/>
    <col min="763" max="763" width="11.5703125" style="275" customWidth="1"/>
    <col min="764" max="764" width="18.42578125" style="275" customWidth="1"/>
    <col min="765" max="765" width="10.140625" style="275" customWidth="1"/>
    <col min="766" max="766" width="15.5703125" style="275" customWidth="1"/>
    <col min="767" max="767" width="16" style="275" customWidth="1"/>
    <col min="768" max="768" width="7" style="275" customWidth="1"/>
    <col min="769" max="769" width="14.42578125" style="275" customWidth="1"/>
    <col min="770" max="770" width="11" style="275" customWidth="1"/>
    <col min="771" max="772" width="13.85546875" style="275" customWidth="1"/>
    <col min="773" max="773" width="12.140625" style="275" customWidth="1"/>
    <col min="774" max="774" width="13.85546875" style="275" customWidth="1"/>
    <col min="775" max="775" width="11.5703125" style="275" customWidth="1"/>
    <col min="776" max="776" width="15.140625" style="275" customWidth="1"/>
    <col min="777" max="777" width="13.85546875" style="275" customWidth="1"/>
    <col min="778" max="778" width="10.5703125" style="275" customWidth="1"/>
    <col min="779" max="779" width="13.85546875" style="275" customWidth="1"/>
    <col min="780" max="780" width="11.7109375" style="275" customWidth="1"/>
    <col min="781" max="781" width="0" style="275" hidden="1" customWidth="1"/>
    <col min="782" max="782" width="35.140625" style="275" customWidth="1"/>
    <col min="783" max="783" width="36.28515625" style="275" customWidth="1"/>
    <col min="784" max="1016" width="9.140625" style="275"/>
    <col min="1017" max="1017" width="3.5703125" style="275" customWidth="1"/>
    <col min="1018" max="1018" width="25.7109375" style="275" customWidth="1"/>
    <col min="1019" max="1019" width="11.5703125" style="275" customWidth="1"/>
    <col min="1020" max="1020" width="18.42578125" style="275" customWidth="1"/>
    <col min="1021" max="1021" width="10.140625" style="275" customWidth="1"/>
    <col min="1022" max="1022" width="15.5703125" style="275" customWidth="1"/>
    <col min="1023" max="1023" width="16" style="275" customWidth="1"/>
    <col min="1024" max="1024" width="7" style="275" customWidth="1"/>
    <col min="1025" max="1025" width="14.42578125" style="275" customWidth="1"/>
    <col min="1026" max="1026" width="11" style="275" customWidth="1"/>
    <col min="1027" max="1028" width="13.85546875" style="275" customWidth="1"/>
    <col min="1029" max="1029" width="12.140625" style="275" customWidth="1"/>
    <col min="1030" max="1030" width="13.85546875" style="275" customWidth="1"/>
    <col min="1031" max="1031" width="11.5703125" style="275" customWidth="1"/>
    <col min="1032" max="1032" width="15.140625" style="275" customWidth="1"/>
    <col min="1033" max="1033" width="13.85546875" style="275" customWidth="1"/>
    <col min="1034" max="1034" width="10.5703125" style="275" customWidth="1"/>
    <col min="1035" max="1035" width="13.85546875" style="275" customWidth="1"/>
    <col min="1036" max="1036" width="11.7109375" style="275" customWidth="1"/>
    <col min="1037" max="1037" width="0" style="275" hidden="1" customWidth="1"/>
    <col min="1038" max="1038" width="35.140625" style="275" customWidth="1"/>
    <col min="1039" max="1039" width="36.28515625" style="275" customWidth="1"/>
    <col min="1040" max="1272" width="9.140625" style="275"/>
    <col min="1273" max="1273" width="3.5703125" style="275" customWidth="1"/>
    <col min="1274" max="1274" width="25.7109375" style="275" customWidth="1"/>
    <col min="1275" max="1275" width="11.5703125" style="275" customWidth="1"/>
    <col min="1276" max="1276" width="18.42578125" style="275" customWidth="1"/>
    <col min="1277" max="1277" width="10.140625" style="275" customWidth="1"/>
    <col min="1278" max="1278" width="15.5703125" style="275" customWidth="1"/>
    <col min="1279" max="1279" width="16" style="275" customWidth="1"/>
    <col min="1280" max="1280" width="7" style="275" customWidth="1"/>
    <col min="1281" max="1281" width="14.42578125" style="275" customWidth="1"/>
    <col min="1282" max="1282" width="11" style="275" customWidth="1"/>
    <col min="1283" max="1284" width="13.85546875" style="275" customWidth="1"/>
    <col min="1285" max="1285" width="12.140625" style="275" customWidth="1"/>
    <col min="1286" max="1286" width="13.85546875" style="275" customWidth="1"/>
    <col min="1287" max="1287" width="11.5703125" style="275" customWidth="1"/>
    <col min="1288" max="1288" width="15.140625" style="275" customWidth="1"/>
    <col min="1289" max="1289" width="13.85546875" style="275" customWidth="1"/>
    <col min="1290" max="1290" width="10.5703125" style="275" customWidth="1"/>
    <col min="1291" max="1291" width="13.85546875" style="275" customWidth="1"/>
    <col min="1292" max="1292" width="11.7109375" style="275" customWidth="1"/>
    <col min="1293" max="1293" width="0" style="275" hidden="1" customWidth="1"/>
    <col min="1294" max="1294" width="35.140625" style="275" customWidth="1"/>
    <col min="1295" max="1295" width="36.28515625" style="275" customWidth="1"/>
    <col min="1296" max="1528" width="9.140625" style="275"/>
    <col min="1529" max="1529" width="3.5703125" style="275" customWidth="1"/>
    <col min="1530" max="1530" width="25.7109375" style="275" customWidth="1"/>
    <col min="1531" max="1531" width="11.5703125" style="275" customWidth="1"/>
    <col min="1532" max="1532" width="18.42578125" style="275" customWidth="1"/>
    <col min="1533" max="1533" width="10.140625" style="275" customWidth="1"/>
    <col min="1534" max="1534" width="15.5703125" style="275" customWidth="1"/>
    <col min="1535" max="1535" width="16" style="275" customWidth="1"/>
    <col min="1536" max="1536" width="7" style="275" customWidth="1"/>
    <col min="1537" max="1537" width="14.42578125" style="275" customWidth="1"/>
    <col min="1538" max="1538" width="11" style="275" customWidth="1"/>
    <col min="1539" max="1540" width="13.85546875" style="275" customWidth="1"/>
    <col min="1541" max="1541" width="12.140625" style="275" customWidth="1"/>
    <col min="1542" max="1542" width="13.85546875" style="275" customWidth="1"/>
    <col min="1543" max="1543" width="11.5703125" style="275" customWidth="1"/>
    <col min="1544" max="1544" width="15.140625" style="275" customWidth="1"/>
    <col min="1545" max="1545" width="13.85546875" style="275" customWidth="1"/>
    <col min="1546" max="1546" width="10.5703125" style="275" customWidth="1"/>
    <col min="1547" max="1547" width="13.85546875" style="275" customWidth="1"/>
    <col min="1548" max="1548" width="11.7109375" style="275" customWidth="1"/>
    <col min="1549" max="1549" width="0" style="275" hidden="1" customWidth="1"/>
    <col min="1550" max="1550" width="35.140625" style="275" customWidth="1"/>
    <col min="1551" max="1551" width="36.28515625" style="275" customWidth="1"/>
    <col min="1552" max="1784" width="9.140625" style="275"/>
    <col min="1785" max="1785" width="3.5703125" style="275" customWidth="1"/>
    <col min="1786" max="1786" width="25.7109375" style="275" customWidth="1"/>
    <col min="1787" max="1787" width="11.5703125" style="275" customWidth="1"/>
    <col min="1788" max="1788" width="18.42578125" style="275" customWidth="1"/>
    <col min="1789" max="1789" width="10.140625" style="275" customWidth="1"/>
    <col min="1790" max="1790" width="15.5703125" style="275" customWidth="1"/>
    <col min="1791" max="1791" width="16" style="275" customWidth="1"/>
    <col min="1792" max="1792" width="7" style="275" customWidth="1"/>
    <col min="1793" max="1793" width="14.42578125" style="275" customWidth="1"/>
    <col min="1794" max="1794" width="11" style="275" customWidth="1"/>
    <col min="1795" max="1796" width="13.85546875" style="275" customWidth="1"/>
    <col min="1797" max="1797" width="12.140625" style="275" customWidth="1"/>
    <col min="1798" max="1798" width="13.85546875" style="275" customWidth="1"/>
    <col min="1799" max="1799" width="11.5703125" style="275" customWidth="1"/>
    <col min="1800" max="1800" width="15.140625" style="275" customWidth="1"/>
    <col min="1801" max="1801" width="13.85546875" style="275" customWidth="1"/>
    <col min="1802" max="1802" width="10.5703125" style="275" customWidth="1"/>
    <col min="1803" max="1803" width="13.85546875" style="275" customWidth="1"/>
    <col min="1804" max="1804" width="11.7109375" style="275" customWidth="1"/>
    <col min="1805" max="1805" width="0" style="275" hidden="1" customWidth="1"/>
    <col min="1806" max="1806" width="35.140625" style="275" customWidth="1"/>
    <col min="1807" max="1807" width="36.28515625" style="275" customWidth="1"/>
    <col min="1808" max="2040" width="9.140625" style="275"/>
    <col min="2041" max="2041" width="3.5703125" style="275" customWidth="1"/>
    <col min="2042" max="2042" width="25.7109375" style="275" customWidth="1"/>
    <col min="2043" max="2043" width="11.5703125" style="275" customWidth="1"/>
    <col min="2044" max="2044" width="18.42578125" style="275" customWidth="1"/>
    <col min="2045" max="2045" width="10.140625" style="275" customWidth="1"/>
    <col min="2046" max="2046" width="15.5703125" style="275" customWidth="1"/>
    <col min="2047" max="2047" width="16" style="275" customWidth="1"/>
    <col min="2048" max="2048" width="7" style="275" customWidth="1"/>
    <col min="2049" max="2049" width="14.42578125" style="275" customWidth="1"/>
    <col min="2050" max="2050" width="11" style="275" customWidth="1"/>
    <col min="2051" max="2052" width="13.85546875" style="275" customWidth="1"/>
    <col min="2053" max="2053" width="12.140625" style="275" customWidth="1"/>
    <col min="2054" max="2054" width="13.85546875" style="275" customWidth="1"/>
    <col min="2055" max="2055" width="11.5703125" style="275" customWidth="1"/>
    <col min="2056" max="2056" width="15.140625" style="275" customWidth="1"/>
    <col min="2057" max="2057" width="13.85546875" style="275" customWidth="1"/>
    <col min="2058" max="2058" width="10.5703125" style="275" customWidth="1"/>
    <col min="2059" max="2059" width="13.85546875" style="275" customWidth="1"/>
    <col min="2060" max="2060" width="11.7109375" style="275" customWidth="1"/>
    <col min="2061" max="2061" width="0" style="275" hidden="1" customWidth="1"/>
    <col min="2062" max="2062" width="35.140625" style="275" customWidth="1"/>
    <col min="2063" max="2063" width="36.28515625" style="275" customWidth="1"/>
    <col min="2064" max="2296" width="9.140625" style="275"/>
    <col min="2297" max="2297" width="3.5703125" style="275" customWidth="1"/>
    <col min="2298" max="2298" width="25.7109375" style="275" customWidth="1"/>
    <col min="2299" max="2299" width="11.5703125" style="275" customWidth="1"/>
    <col min="2300" max="2300" width="18.42578125" style="275" customWidth="1"/>
    <col min="2301" max="2301" width="10.140625" style="275" customWidth="1"/>
    <col min="2302" max="2302" width="15.5703125" style="275" customWidth="1"/>
    <col min="2303" max="2303" width="16" style="275" customWidth="1"/>
    <col min="2304" max="2304" width="7" style="275" customWidth="1"/>
    <col min="2305" max="2305" width="14.42578125" style="275" customWidth="1"/>
    <col min="2306" max="2306" width="11" style="275" customWidth="1"/>
    <col min="2307" max="2308" width="13.85546875" style="275" customWidth="1"/>
    <col min="2309" max="2309" width="12.140625" style="275" customWidth="1"/>
    <col min="2310" max="2310" width="13.85546875" style="275" customWidth="1"/>
    <col min="2311" max="2311" width="11.5703125" style="275" customWidth="1"/>
    <col min="2312" max="2312" width="15.140625" style="275" customWidth="1"/>
    <col min="2313" max="2313" width="13.85546875" style="275" customWidth="1"/>
    <col min="2314" max="2314" width="10.5703125" style="275" customWidth="1"/>
    <col min="2315" max="2315" width="13.85546875" style="275" customWidth="1"/>
    <col min="2316" max="2316" width="11.7109375" style="275" customWidth="1"/>
    <col min="2317" max="2317" width="0" style="275" hidden="1" customWidth="1"/>
    <col min="2318" max="2318" width="35.140625" style="275" customWidth="1"/>
    <col min="2319" max="2319" width="36.28515625" style="275" customWidth="1"/>
    <col min="2320" max="2552" width="9.140625" style="275"/>
    <col min="2553" max="2553" width="3.5703125" style="275" customWidth="1"/>
    <col min="2554" max="2554" width="25.7109375" style="275" customWidth="1"/>
    <col min="2555" max="2555" width="11.5703125" style="275" customWidth="1"/>
    <col min="2556" max="2556" width="18.42578125" style="275" customWidth="1"/>
    <col min="2557" max="2557" width="10.140625" style="275" customWidth="1"/>
    <col min="2558" max="2558" width="15.5703125" style="275" customWidth="1"/>
    <col min="2559" max="2559" width="16" style="275" customWidth="1"/>
    <col min="2560" max="2560" width="7" style="275" customWidth="1"/>
    <col min="2561" max="2561" width="14.42578125" style="275" customWidth="1"/>
    <col min="2562" max="2562" width="11" style="275" customWidth="1"/>
    <col min="2563" max="2564" width="13.85546875" style="275" customWidth="1"/>
    <col min="2565" max="2565" width="12.140625" style="275" customWidth="1"/>
    <col min="2566" max="2566" width="13.85546875" style="275" customWidth="1"/>
    <col min="2567" max="2567" width="11.5703125" style="275" customWidth="1"/>
    <col min="2568" max="2568" width="15.140625" style="275" customWidth="1"/>
    <col min="2569" max="2569" width="13.85546875" style="275" customWidth="1"/>
    <col min="2570" max="2570" width="10.5703125" style="275" customWidth="1"/>
    <col min="2571" max="2571" width="13.85546875" style="275" customWidth="1"/>
    <col min="2572" max="2572" width="11.7109375" style="275" customWidth="1"/>
    <col min="2573" max="2573" width="0" style="275" hidden="1" customWidth="1"/>
    <col min="2574" max="2574" width="35.140625" style="275" customWidth="1"/>
    <col min="2575" max="2575" width="36.28515625" style="275" customWidth="1"/>
    <col min="2576" max="2808" width="9.140625" style="275"/>
    <col min="2809" max="2809" width="3.5703125" style="275" customWidth="1"/>
    <col min="2810" max="2810" width="25.7109375" style="275" customWidth="1"/>
    <col min="2811" max="2811" width="11.5703125" style="275" customWidth="1"/>
    <col min="2812" max="2812" width="18.42578125" style="275" customWidth="1"/>
    <col min="2813" max="2813" width="10.140625" style="275" customWidth="1"/>
    <col min="2814" max="2814" width="15.5703125" style="275" customWidth="1"/>
    <col min="2815" max="2815" width="16" style="275" customWidth="1"/>
    <col min="2816" max="2816" width="7" style="275" customWidth="1"/>
    <col min="2817" max="2817" width="14.42578125" style="275" customWidth="1"/>
    <col min="2818" max="2818" width="11" style="275" customWidth="1"/>
    <col min="2819" max="2820" width="13.85546875" style="275" customWidth="1"/>
    <col min="2821" max="2821" width="12.140625" style="275" customWidth="1"/>
    <col min="2822" max="2822" width="13.85546875" style="275" customWidth="1"/>
    <col min="2823" max="2823" width="11.5703125" style="275" customWidth="1"/>
    <col min="2824" max="2824" width="15.140625" style="275" customWidth="1"/>
    <col min="2825" max="2825" width="13.85546875" style="275" customWidth="1"/>
    <col min="2826" max="2826" width="10.5703125" style="275" customWidth="1"/>
    <col min="2827" max="2827" width="13.85546875" style="275" customWidth="1"/>
    <col min="2828" max="2828" width="11.7109375" style="275" customWidth="1"/>
    <col min="2829" max="2829" width="0" style="275" hidden="1" customWidth="1"/>
    <col min="2830" max="2830" width="35.140625" style="275" customWidth="1"/>
    <col min="2831" max="2831" width="36.28515625" style="275" customWidth="1"/>
    <col min="2832" max="3064" width="9.140625" style="275"/>
    <col min="3065" max="3065" width="3.5703125" style="275" customWidth="1"/>
    <col min="3066" max="3066" width="25.7109375" style="275" customWidth="1"/>
    <col min="3067" max="3067" width="11.5703125" style="275" customWidth="1"/>
    <col min="3068" max="3068" width="18.42578125" style="275" customWidth="1"/>
    <col min="3069" max="3069" width="10.140625" style="275" customWidth="1"/>
    <col min="3070" max="3070" width="15.5703125" style="275" customWidth="1"/>
    <col min="3071" max="3071" width="16" style="275" customWidth="1"/>
    <col min="3072" max="3072" width="7" style="275" customWidth="1"/>
    <col min="3073" max="3073" width="14.42578125" style="275" customWidth="1"/>
    <col min="3074" max="3074" width="11" style="275" customWidth="1"/>
    <col min="3075" max="3076" width="13.85546875" style="275" customWidth="1"/>
    <col min="3077" max="3077" width="12.140625" style="275" customWidth="1"/>
    <col min="3078" max="3078" width="13.85546875" style="275" customWidth="1"/>
    <col min="3079" max="3079" width="11.5703125" style="275" customWidth="1"/>
    <col min="3080" max="3080" width="15.140625" style="275" customWidth="1"/>
    <col min="3081" max="3081" width="13.85546875" style="275" customWidth="1"/>
    <col min="3082" max="3082" width="10.5703125" style="275" customWidth="1"/>
    <col min="3083" max="3083" width="13.85546875" style="275" customWidth="1"/>
    <col min="3084" max="3084" width="11.7109375" style="275" customWidth="1"/>
    <col min="3085" max="3085" width="0" style="275" hidden="1" customWidth="1"/>
    <col min="3086" max="3086" width="35.140625" style="275" customWidth="1"/>
    <col min="3087" max="3087" width="36.28515625" style="275" customWidth="1"/>
    <col min="3088" max="3320" width="9.140625" style="275"/>
    <col min="3321" max="3321" width="3.5703125" style="275" customWidth="1"/>
    <col min="3322" max="3322" width="25.7109375" style="275" customWidth="1"/>
    <col min="3323" max="3323" width="11.5703125" style="275" customWidth="1"/>
    <col min="3324" max="3324" width="18.42578125" style="275" customWidth="1"/>
    <col min="3325" max="3325" width="10.140625" style="275" customWidth="1"/>
    <col min="3326" max="3326" width="15.5703125" style="275" customWidth="1"/>
    <col min="3327" max="3327" width="16" style="275" customWidth="1"/>
    <col min="3328" max="3328" width="7" style="275" customWidth="1"/>
    <col min="3329" max="3329" width="14.42578125" style="275" customWidth="1"/>
    <col min="3330" max="3330" width="11" style="275" customWidth="1"/>
    <col min="3331" max="3332" width="13.85546875" style="275" customWidth="1"/>
    <col min="3333" max="3333" width="12.140625" style="275" customWidth="1"/>
    <col min="3334" max="3334" width="13.85546875" style="275" customWidth="1"/>
    <col min="3335" max="3335" width="11.5703125" style="275" customWidth="1"/>
    <col min="3336" max="3336" width="15.140625" style="275" customWidth="1"/>
    <col min="3337" max="3337" width="13.85546875" style="275" customWidth="1"/>
    <col min="3338" max="3338" width="10.5703125" style="275" customWidth="1"/>
    <col min="3339" max="3339" width="13.85546875" style="275" customWidth="1"/>
    <col min="3340" max="3340" width="11.7109375" style="275" customWidth="1"/>
    <col min="3341" max="3341" width="0" style="275" hidden="1" customWidth="1"/>
    <col min="3342" max="3342" width="35.140625" style="275" customWidth="1"/>
    <col min="3343" max="3343" width="36.28515625" style="275" customWidth="1"/>
    <col min="3344" max="3576" width="9.140625" style="275"/>
    <col min="3577" max="3577" width="3.5703125" style="275" customWidth="1"/>
    <col min="3578" max="3578" width="25.7109375" style="275" customWidth="1"/>
    <col min="3579" max="3579" width="11.5703125" style="275" customWidth="1"/>
    <col min="3580" max="3580" width="18.42578125" style="275" customWidth="1"/>
    <col min="3581" max="3581" width="10.140625" style="275" customWidth="1"/>
    <col min="3582" max="3582" width="15.5703125" style="275" customWidth="1"/>
    <col min="3583" max="3583" width="16" style="275" customWidth="1"/>
    <col min="3584" max="3584" width="7" style="275" customWidth="1"/>
    <col min="3585" max="3585" width="14.42578125" style="275" customWidth="1"/>
    <col min="3586" max="3586" width="11" style="275" customWidth="1"/>
    <col min="3587" max="3588" width="13.85546875" style="275" customWidth="1"/>
    <col min="3589" max="3589" width="12.140625" style="275" customWidth="1"/>
    <col min="3590" max="3590" width="13.85546875" style="275" customWidth="1"/>
    <col min="3591" max="3591" width="11.5703125" style="275" customWidth="1"/>
    <col min="3592" max="3592" width="15.140625" style="275" customWidth="1"/>
    <col min="3593" max="3593" width="13.85546875" style="275" customWidth="1"/>
    <col min="3594" max="3594" width="10.5703125" style="275" customWidth="1"/>
    <col min="3595" max="3595" width="13.85546875" style="275" customWidth="1"/>
    <col min="3596" max="3596" width="11.7109375" style="275" customWidth="1"/>
    <col min="3597" max="3597" width="0" style="275" hidden="1" customWidth="1"/>
    <col min="3598" max="3598" width="35.140625" style="275" customWidth="1"/>
    <col min="3599" max="3599" width="36.28515625" style="275" customWidth="1"/>
    <col min="3600" max="3832" width="9.140625" style="275"/>
    <col min="3833" max="3833" width="3.5703125" style="275" customWidth="1"/>
    <col min="3834" max="3834" width="25.7109375" style="275" customWidth="1"/>
    <col min="3835" max="3835" width="11.5703125" style="275" customWidth="1"/>
    <col min="3836" max="3836" width="18.42578125" style="275" customWidth="1"/>
    <col min="3837" max="3837" width="10.140625" style="275" customWidth="1"/>
    <col min="3838" max="3838" width="15.5703125" style="275" customWidth="1"/>
    <col min="3839" max="3839" width="16" style="275" customWidth="1"/>
    <col min="3840" max="3840" width="7" style="275" customWidth="1"/>
    <col min="3841" max="3841" width="14.42578125" style="275" customWidth="1"/>
    <col min="3842" max="3842" width="11" style="275" customWidth="1"/>
    <col min="3843" max="3844" width="13.85546875" style="275" customWidth="1"/>
    <col min="3845" max="3845" width="12.140625" style="275" customWidth="1"/>
    <col min="3846" max="3846" width="13.85546875" style="275" customWidth="1"/>
    <col min="3847" max="3847" width="11.5703125" style="275" customWidth="1"/>
    <col min="3848" max="3848" width="15.140625" style="275" customWidth="1"/>
    <col min="3849" max="3849" width="13.85546875" style="275" customWidth="1"/>
    <col min="3850" max="3850" width="10.5703125" style="275" customWidth="1"/>
    <col min="3851" max="3851" width="13.85546875" style="275" customWidth="1"/>
    <col min="3852" max="3852" width="11.7109375" style="275" customWidth="1"/>
    <col min="3853" max="3853" width="0" style="275" hidden="1" customWidth="1"/>
    <col min="3854" max="3854" width="35.140625" style="275" customWidth="1"/>
    <col min="3855" max="3855" width="36.28515625" style="275" customWidth="1"/>
    <col min="3856" max="4088" width="9.140625" style="275"/>
    <col min="4089" max="4089" width="3.5703125" style="275" customWidth="1"/>
    <col min="4090" max="4090" width="25.7109375" style="275" customWidth="1"/>
    <col min="4091" max="4091" width="11.5703125" style="275" customWidth="1"/>
    <col min="4092" max="4092" width="18.42578125" style="275" customWidth="1"/>
    <col min="4093" max="4093" width="10.140625" style="275" customWidth="1"/>
    <col min="4094" max="4094" width="15.5703125" style="275" customWidth="1"/>
    <col min="4095" max="4095" width="16" style="275" customWidth="1"/>
    <col min="4096" max="4096" width="7" style="275" customWidth="1"/>
    <col min="4097" max="4097" width="14.42578125" style="275" customWidth="1"/>
    <col min="4098" max="4098" width="11" style="275" customWidth="1"/>
    <col min="4099" max="4100" width="13.85546875" style="275" customWidth="1"/>
    <col min="4101" max="4101" width="12.140625" style="275" customWidth="1"/>
    <col min="4102" max="4102" width="13.85546875" style="275" customWidth="1"/>
    <col min="4103" max="4103" width="11.5703125" style="275" customWidth="1"/>
    <col min="4104" max="4104" width="15.140625" style="275" customWidth="1"/>
    <col min="4105" max="4105" width="13.85546875" style="275" customWidth="1"/>
    <col min="4106" max="4106" width="10.5703125" style="275" customWidth="1"/>
    <col min="4107" max="4107" width="13.85546875" style="275" customWidth="1"/>
    <col min="4108" max="4108" width="11.7109375" style="275" customWidth="1"/>
    <col min="4109" max="4109" width="0" style="275" hidden="1" customWidth="1"/>
    <col min="4110" max="4110" width="35.140625" style="275" customWidth="1"/>
    <col min="4111" max="4111" width="36.28515625" style="275" customWidth="1"/>
    <col min="4112" max="4344" width="9.140625" style="275"/>
    <col min="4345" max="4345" width="3.5703125" style="275" customWidth="1"/>
    <col min="4346" max="4346" width="25.7109375" style="275" customWidth="1"/>
    <col min="4347" max="4347" width="11.5703125" style="275" customWidth="1"/>
    <col min="4348" max="4348" width="18.42578125" style="275" customWidth="1"/>
    <col min="4349" max="4349" width="10.140625" style="275" customWidth="1"/>
    <col min="4350" max="4350" width="15.5703125" style="275" customWidth="1"/>
    <col min="4351" max="4351" width="16" style="275" customWidth="1"/>
    <col min="4352" max="4352" width="7" style="275" customWidth="1"/>
    <col min="4353" max="4353" width="14.42578125" style="275" customWidth="1"/>
    <col min="4354" max="4354" width="11" style="275" customWidth="1"/>
    <col min="4355" max="4356" width="13.85546875" style="275" customWidth="1"/>
    <col min="4357" max="4357" width="12.140625" style="275" customWidth="1"/>
    <col min="4358" max="4358" width="13.85546875" style="275" customWidth="1"/>
    <col min="4359" max="4359" width="11.5703125" style="275" customWidth="1"/>
    <col min="4360" max="4360" width="15.140625" style="275" customWidth="1"/>
    <col min="4361" max="4361" width="13.85546875" style="275" customWidth="1"/>
    <col min="4362" max="4362" width="10.5703125" style="275" customWidth="1"/>
    <col min="4363" max="4363" width="13.85546875" style="275" customWidth="1"/>
    <col min="4364" max="4364" width="11.7109375" style="275" customWidth="1"/>
    <col min="4365" max="4365" width="0" style="275" hidden="1" customWidth="1"/>
    <col min="4366" max="4366" width="35.140625" style="275" customWidth="1"/>
    <col min="4367" max="4367" width="36.28515625" style="275" customWidth="1"/>
    <col min="4368" max="4600" width="9.140625" style="275"/>
    <col min="4601" max="4601" width="3.5703125" style="275" customWidth="1"/>
    <col min="4602" max="4602" width="25.7109375" style="275" customWidth="1"/>
    <col min="4603" max="4603" width="11.5703125" style="275" customWidth="1"/>
    <col min="4604" max="4604" width="18.42578125" style="275" customWidth="1"/>
    <col min="4605" max="4605" width="10.140625" style="275" customWidth="1"/>
    <col min="4606" max="4606" width="15.5703125" style="275" customWidth="1"/>
    <col min="4607" max="4607" width="16" style="275" customWidth="1"/>
    <col min="4608" max="4608" width="7" style="275" customWidth="1"/>
    <col min="4609" max="4609" width="14.42578125" style="275" customWidth="1"/>
    <col min="4610" max="4610" width="11" style="275" customWidth="1"/>
    <col min="4611" max="4612" width="13.85546875" style="275" customWidth="1"/>
    <col min="4613" max="4613" width="12.140625" style="275" customWidth="1"/>
    <col min="4614" max="4614" width="13.85546875" style="275" customWidth="1"/>
    <col min="4615" max="4615" width="11.5703125" style="275" customWidth="1"/>
    <col min="4616" max="4616" width="15.140625" style="275" customWidth="1"/>
    <col min="4617" max="4617" width="13.85546875" style="275" customWidth="1"/>
    <col min="4618" max="4618" width="10.5703125" style="275" customWidth="1"/>
    <col min="4619" max="4619" width="13.85546875" style="275" customWidth="1"/>
    <col min="4620" max="4620" width="11.7109375" style="275" customWidth="1"/>
    <col min="4621" max="4621" width="0" style="275" hidden="1" customWidth="1"/>
    <col min="4622" max="4622" width="35.140625" style="275" customWidth="1"/>
    <col min="4623" max="4623" width="36.28515625" style="275" customWidth="1"/>
    <col min="4624" max="4856" width="9.140625" style="275"/>
    <col min="4857" max="4857" width="3.5703125" style="275" customWidth="1"/>
    <col min="4858" max="4858" width="25.7109375" style="275" customWidth="1"/>
    <col min="4859" max="4859" width="11.5703125" style="275" customWidth="1"/>
    <col min="4860" max="4860" width="18.42578125" style="275" customWidth="1"/>
    <col min="4861" max="4861" width="10.140625" style="275" customWidth="1"/>
    <col min="4862" max="4862" width="15.5703125" style="275" customWidth="1"/>
    <col min="4863" max="4863" width="16" style="275" customWidth="1"/>
    <col min="4864" max="4864" width="7" style="275" customWidth="1"/>
    <col min="4865" max="4865" width="14.42578125" style="275" customWidth="1"/>
    <col min="4866" max="4866" width="11" style="275" customWidth="1"/>
    <col min="4867" max="4868" width="13.85546875" style="275" customWidth="1"/>
    <col min="4869" max="4869" width="12.140625" style="275" customWidth="1"/>
    <col min="4870" max="4870" width="13.85546875" style="275" customWidth="1"/>
    <col min="4871" max="4871" width="11.5703125" style="275" customWidth="1"/>
    <col min="4872" max="4872" width="15.140625" style="275" customWidth="1"/>
    <col min="4873" max="4873" width="13.85546875" style="275" customWidth="1"/>
    <col min="4874" max="4874" width="10.5703125" style="275" customWidth="1"/>
    <col min="4875" max="4875" width="13.85546875" style="275" customWidth="1"/>
    <col min="4876" max="4876" width="11.7109375" style="275" customWidth="1"/>
    <col min="4877" max="4877" width="0" style="275" hidden="1" customWidth="1"/>
    <col min="4878" max="4878" width="35.140625" style="275" customWidth="1"/>
    <col min="4879" max="4879" width="36.28515625" style="275" customWidth="1"/>
    <col min="4880" max="5112" width="9.140625" style="275"/>
    <col min="5113" max="5113" width="3.5703125" style="275" customWidth="1"/>
    <col min="5114" max="5114" width="25.7109375" style="275" customWidth="1"/>
    <col min="5115" max="5115" width="11.5703125" style="275" customWidth="1"/>
    <col min="5116" max="5116" width="18.42578125" style="275" customWidth="1"/>
    <col min="5117" max="5117" width="10.140625" style="275" customWidth="1"/>
    <col min="5118" max="5118" width="15.5703125" style="275" customWidth="1"/>
    <col min="5119" max="5119" width="16" style="275" customWidth="1"/>
    <col min="5120" max="5120" width="7" style="275" customWidth="1"/>
    <col min="5121" max="5121" width="14.42578125" style="275" customWidth="1"/>
    <col min="5122" max="5122" width="11" style="275" customWidth="1"/>
    <col min="5123" max="5124" width="13.85546875" style="275" customWidth="1"/>
    <col min="5125" max="5125" width="12.140625" style="275" customWidth="1"/>
    <col min="5126" max="5126" width="13.85546875" style="275" customWidth="1"/>
    <col min="5127" max="5127" width="11.5703125" style="275" customWidth="1"/>
    <col min="5128" max="5128" width="15.140625" style="275" customWidth="1"/>
    <col min="5129" max="5129" width="13.85546875" style="275" customWidth="1"/>
    <col min="5130" max="5130" width="10.5703125" style="275" customWidth="1"/>
    <col min="5131" max="5131" width="13.85546875" style="275" customWidth="1"/>
    <col min="5132" max="5132" width="11.7109375" style="275" customWidth="1"/>
    <col min="5133" max="5133" width="0" style="275" hidden="1" customWidth="1"/>
    <col min="5134" max="5134" width="35.140625" style="275" customWidth="1"/>
    <col min="5135" max="5135" width="36.28515625" style="275" customWidth="1"/>
    <col min="5136" max="5368" width="9.140625" style="275"/>
    <col min="5369" max="5369" width="3.5703125" style="275" customWidth="1"/>
    <col min="5370" max="5370" width="25.7109375" style="275" customWidth="1"/>
    <col min="5371" max="5371" width="11.5703125" style="275" customWidth="1"/>
    <col min="5372" max="5372" width="18.42578125" style="275" customWidth="1"/>
    <col min="5373" max="5373" width="10.140625" style="275" customWidth="1"/>
    <col min="5374" max="5374" width="15.5703125" style="275" customWidth="1"/>
    <col min="5375" max="5375" width="16" style="275" customWidth="1"/>
    <col min="5376" max="5376" width="7" style="275" customWidth="1"/>
    <col min="5377" max="5377" width="14.42578125" style="275" customWidth="1"/>
    <col min="5378" max="5378" width="11" style="275" customWidth="1"/>
    <col min="5379" max="5380" width="13.85546875" style="275" customWidth="1"/>
    <col min="5381" max="5381" width="12.140625" style="275" customWidth="1"/>
    <col min="5382" max="5382" width="13.85546875" style="275" customWidth="1"/>
    <col min="5383" max="5383" width="11.5703125" style="275" customWidth="1"/>
    <col min="5384" max="5384" width="15.140625" style="275" customWidth="1"/>
    <col min="5385" max="5385" width="13.85546875" style="275" customWidth="1"/>
    <col min="5386" max="5386" width="10.5703125" style="275" customWidth="1"/>
    <col min="5387" max="5387" width="13.85546875" style="275" customWidth="1"/>
    <col min="5388" max="5388" width="11.7109375" style="275" customWidth="1"/>
    <col min="5389" max="5389" width="0" style="275" hidden="1" customWidth="1"/>
    <col min="5390" max="5390" width="35.140625" style="275" customWidth="1"/>
    <col min="5391" max="5391" width="36.28515625" style="275" customWidth="1"/>
    <col min="5392" max="5624" width="9.140625" style="275"/>
    <col min="5625" max="5625" width="3.5703125" style="275" customWidth="1"/>
    <col min="5626" max="5626" width="25.7109375" style="275" customWidth="1"/>
    <col min="5627" max="5627" width="11.5703125" style="275" customWidth="1"/>
    <col min="5628" max="5628" width="18.42578125" style="275" customWidth="1"/>
    <col min="5629" max="5629" width="10.140625" style="275" customWidth="1"/>
    <col min="5630" max="5630" width="15.5703125" style="275" customWidth="1"/>
    <col min="5631" max="5631" width="16" style="275" customWidth="1"/>
    <col min="5632" max="5632" width="7" style="275" customWidth="1"/>
    <col min="5633" max="5633" width="14.42578125" style="275" customWidth="1"/>
    <col min="5634" max="5634" width="11" style="275" customWidth="1"/>
    <col min="5635" max="5636" width="13.85546875" style="275" customWidth="1"/>
    <col min="5637" max="5637" width="12.140625" style="275" customWidth="1"/>
    <col min="5638" max="5638" width="13.85546875" style="275" customWidth="1"/>
    <col min="5639" max="5639" width="11.5703125" style="275" customWidth="1"/>
    <col min="5640" max="5640" width="15.140625" style="275" customWidth="1"/>
    <col min="5641" max="5641" width="13.85546875" style="275" customWidth="1"/>
    <col min="5642" max="5642" width="10.5703125" style="275" customWidth="1"/>
    <col min="5643" max="5643" width="13.85546875" style="275" customWidth="1"/>
    <col min="5644" max="5644" width="11.7109375" style="275" customWidth="1"/>
    <col min="5645" max="5645" width="0" style="275" hidden="1" customWidth="1"/>
    <col min="5646" max="5646" width="35.140625" style="275" customWidth="1"/>
    <col min="5647" max="5647" width="36.28515625" style="275" customWidth="1"/>
    <col min="5648" max="5880" width="9.140625" style="275"/>
    <col min="5881" max="5881" width="3.5703125" style="275" customWidth="1"/>
    <col min="5882" max="5882" width="25.7109375" style="275" customWidth="1"/>
    <col min="5883" max="5883" width="11.5703125" style="275" customWidth="1"/>
    <col min="5884" max="5884" width="18.42578125" style="275" customWidth="1"/>
    <col min="5885" max="5885" width="10.140625" style="275" customWidth="1"/>
    <col min="5886" max="5886" width="15.5703125" style="275" customWidth="1"/>
    <col min="5887" max="5887" width="16" style="275" customWidth="1"/>
    <col min="5888" max="5888" width="7" style="275" customWidth="1"/>
    <col min="5889" max="5889" width="14.42578125" style="275" customWidth="1"/>
    <col min="5890" max="5890" width="11" style="275" customWidth="1"/>
    <col min="5891" max="5892" width="13.85546875" style="275" customWidth="1"/>
    <col min="5893" max="5893" width="12.140625" style="275" customWidth="1"/>
    <col min="5894" max="5894" width="13.85546875" style="275" customWidth="1"/>
    <col min="5895" max="5895" width="11.5703125" style="275" customWidth="1"/>
    <col min="5896" max="5896" width="15.140625" style="275" customWidth="1"/>
    <col min="5897" max="5897" width="13.85546875" style="275" customWidth="1"/>
    <col min="5898" max="5898" width="10.5703125" style="275" customWidth="1"/>
    <col min="5899" max="5899" width="13.85546875" style="275" customWidth="1"/>
    <col min="5900" max="5900" width="11.7109375" style="275" customWidth="1"/>
    <col min="5901" max="5901" width="0" style="275" hidden="1" customWidth="1"/>
    <col min="5902" max="5902" width="35.140625" style="275" customWidth="1"/>
    <col min="5903" max="5903" width="36.28515625" style="275" customWidth="1"/>
    <col min="5904" max="6136" width="9.140625" style="275"/>
    <col min="6137" max="6137" width="3.5703125" style="275" customWidth="1"/>
    <col min="6138" max="6138" width="25.7109375" style="275" customWidth="1"/>
    <col min="6139" max="6139" width="11.5703125" style="275" customWidth="1"/>
    <col min="6140" max="6140" width="18.42578125" style="275" customWidth="1"/>
    <col min="6141" max="6141" width="10.140625" style="275" customWidth="1"/>
    <col min="6142" max="6142" width="15.5703125" style="275" customWidth="1"/>
    <col min="6143" max="6143" width="16" style="275" customWidth="1"/>
    <col min="6144" max="6144" width="7" style="275" customWidth="1"/>
    <col min="6145" max="6145" width="14.42578125" style="275" customWidth="1"/>
    <col min="6146" max="6146" width="11" style="275" customWidth="1"/>
    <col min="6147" max="6148" width="13.85546875" style="275" customWidth="1"/>
    <col min="6149" max="6149" width="12.140625" style="275" customWidth="1"/>
    <col min="6150" max="6150" width="13.85546875" style="275" customWidth="1"/>
    <col min="6151" max="6151" width="11.5703125" style="275" customWidth="1"/>
    <col min="6152" max="6152" width="15.140625" style="275" customWidth="1"/>
    <col min="6153" max="6153" width="13.85546875" style="275" customWidth="1"/>
    <col min="6154" max="6154" width="10.5703125" style="275" customWidth="1"/>
    <col min="6155" max="6155" width="13.85546875" style="275" customWidth="1"/>
    <col min="6156" max="6156" width="11.7109375" style="275" customWidth="1"/>
    <col min="6157" max="6157" width="0" style="275" hidden="1" customWidth="1"/>
    <col min="6158" max="6158" width="35.140625" style="275" customWidth="1"/>
    <col min="6159" max="6159" width="36.28515625" style="275" customWidth="1"/>
    <col min="6160" max="6392" width="9.140625" style="275"/>
    <col min="6393" max="6393" width="3.5703125" style="275" customWidth="1"/>
    <col min="6394" max="6394" width="25.7109375" style="275" customWidth="1"/>
    <col min="6395" max="6395" width="11.5703125" style="275" customWidth="1"/>
    <col min="6396" max="6396" width="18.42578125" style="275" customWidth="1"/>
    <col min="6397" max="6397" width="10.140625" style="275" customWidth="1"/>
    <col min="6398" max="6398" width="15.5703125" style="275" customWidth="1"/>
    <col min="6399" max="6399" width="16" style="275" customWidth="1"/>
    <col min="6400" max="6400" width="7" style="275" customWidth="1"/>
    <col min="6401" max="6401" width="14.42578125" style="275" customWidth="1"/>
    <col min="6402" max="6402" width="11" style="275" customWidth="1"/>
    <col min="6403" max="6404" width="13.85546875" style="275" customWidth="1"/>
    <col min="6405" max="6405" width="12.140625" style="275" customWidth="1"/>
    <col min="6406" max="6406" width="13.85546875" style="275" customWidth="1"/>
    <col min="6407" max="6407" width="11.5703125" style="275" customWidth="1"/>
    <col min="6408" max="6408" width="15.140625" style="275" customWidth="1"/>
    <col min="6409" max="6409" width="13.85546875" style="275" customWidth="1"/>
    <col min="6410" max="6410" width="10.5703125" style="275" customWidth="1"/>
    <col min="6411" max="6411" width="13.85546875" style="275" customWidth="1"/>
    <col min="6412" max="6412" width="11.7109375" style="275" customWidth="1"/>
    <col min="6413" max="6413" width="0" style="275" hidden="1" customWidth="1"/>
    <col min="6414" max="6414" width="35.140625" style="275" customWidth="1"/>
    <col min="6415" max="6415" width="36.28515625" style="275" customWidth="1"/>
    <col min="6416" max="6648" width="9.140625" style="275"/>
    <col min="6649" max="6649" width="3.5703125" style="275" customWidth="1"/>
    <col min="6650" max="6650" width="25.7109375" style="275" customWidth="1"/>
    <col min="6651" max="6651" width="11.5703125" style="275" customWidth="1"/>
    <col min="6652" max="6652" width="18.42578125" style="275" customWidth="1"/>
    <col min="6653" max="6653" width="10.140625" style="275" customWidth="1"/>
    <col min="6654" max="6654" width="15.5703125" style="275" customWidth="1"/>
    <col min="6655" max="6655" width="16" style="275" customWidth="1"/>
    <col min="6656" max="6656" width="7" style="275" customWidth="1"/>
    <col min="6657" max="6657" width="14.42578125" style="275" customWidth="1"/>
    <col min="6658" max="6658" width="11" style="275" customWidth="1"/>
    <col min="6659" max="6660" width="13.85546875" style="275" customWidth="1"/>
    <col min="6661" max="6661" width="12.140625" style="275" customWidth="1"/>
    <col min="6662" max="6662" width="13.85546875" style="275" customWidth="1"/>
    <col min="6663" max="6663" width="11.5703125" style="275" customWidth="1"/>
    <col min="6664" max="6664" width="15.140625" style="275" customWidth="1"/>
    <col min="6665" max="6665" width="13.85546875" style="275" customWidth="1"/>
    <col min="6666" max="6666" width="10.5703125" style="275" customWidth="1"/>
    <col min="6667" max="6667" width="13.85546875" style="275" customWidth="1"/>
    <col min="6668" max="6668" width="11.7109375" style="275" customWidth="1"/>
    <col min="6669" max="6669" width="0" style="275" hidden="1" customWidth="1"/>
    <col min="6670" max="6670" width="35.140625" style="275" customWidth="1"/>
    <col min="6671" max="6671" width="36.28515625" style="275" customWidth="1"/>
    <col min="6672" max="6904" width="9.140625" style="275"/>
    <col min="6905" max="6905" width="3.5703125" style="275" customWidth="1"/>
    <col min="6906" max="6906" width="25.7109375" style="275" customWidth="1"/>
    <col min="6907" max="6907" width="11.5703125" style="275" customWidth="1"/>
    <col min="6908" max="6908" width="18.42578125" style="275" customWidth="1"/>
    <col min="6909" max="6909" width="10.140625" style="275" customWidth="1"/>
    <col min="6910" max="6910" width="15.5703125" style="275" customWidth="1"/>
    <col min="6911" max="6911" width="16" style="275" customWidth="1"/>
    <col min="6912" max="6912" width="7" style="275" customWidth="1"/>
    <col min="6913" max="6913" width="14.42578125" style="275" customWidth="1"/>
    <col min="6914" max="6914" width="11" style="275" customWidth="1"/>
    <col min="6915" max="6916" width="13.85546875" style="275" customWidth="1"/>
    <col min="6917" max="6917" width="12.140625" style="275" customWidth="1"/>
    <col min="6918" max="6918" width="13.85546875" style="275" customWidth="1"/>
    <col min="6919" max="6919" width="11.5703125" style="275" customWidth="1"/>
    <col min="6920" max="6920" width="15.140625" style="275" customWidth="1"/>
    <col min="6921" max="6921" width="13.85546875" style="275" customWidth="1"/>
    <col min="6922" max="6922" width="10.5703125" style="275" customWidth="1"/>
    <col min="6923" max="6923" width="13.85546875" style="275" customWidth="1"/>
    <col min="6924" max="6924" width="11.7109375" style="275" customWidth="1"/>
    <col min="6925" max="6925" width="0" style="275" hidden="1" customWidth="1"/>
    <col min="6926" max="6926" width="35.140625" style="275" customWidth="1"/>
    <col min="6927" max="6927" width="36.28515625" style="275" customWidth="1"/>
    <col min="6928" max="7160" width="9.140625" style="275"/>
    <col min="7161" max="7161" width="3.5703125" style="275" customWidth="1"/>
    <col min="7162" max="7162" width="25.7109375" style="275" customWidth="1"/>
    <col min="7163" max="7163" width="11.5703125" style="275" customWidth="1"/>
    <col min="7164" max="7164" width="18.42578125" style="275" customWidth="1"/>
    <col min="7165" max="7165" width="10.140625" style="275" customWidth="1"/>
    <col min="7166" max="7166" width="15.5703125" style="275" customWidth="1"/>
    <col min="7167" max="7167" width="16" style="275" customWidth="1"/>
    <col min="7168" max="7168" width="7" style="275" customWidth="1"/>
    <col min="7169" max="7169" width="14.42578125" style="275" customWidth="1"/>
    <col min="7170" max="7170" width="11" style="275" customWidth="1"/>
    <col min="7171" max="7172" width="13.85546875" style="275" customWidth="1"/>
    <col min="7173" max="7173" width="12.140625" style="275" customWidth="1"/>
    <col min="7174" max="7174" width="13.85546875" style="275" customWidth="1"/>
    <col min="7175" max="7175" width="11.5703125" style="275" customWidth="1"/>
    <col min="7176" max="7176" width="15.140625" style="275" customWidth="1"/>
    <col min="7177" max="7177" width="13.85546875" style="275" customWidth="1"/>
    <col min="7178" max="7178" width="10.5703125" style="275" customWidth="1"/>
    <col min="7179" max="7179" width="13.85546875" style="275" customWidth="1"/>
    <col min="7180" max="7180" width="11.7109375" style="275" customWidth="1"/>
    <col min="7181" max="7181" width="0" style="275" hidden="1" customWidth="1"/>
    <col min="7182" max="7182" width="35.140625" style="275" customWidth="1"/>
    <col min="7183" max="7183" width="36.28515625" style="275" customWidth="1"/>
    <col min="7184" max="7416" width="9.140625" style="275"/>
    <col min="7417" max="7417" width="3.5703125" style="275" customWidth="1"/>
    <col min="7418" max="7418" width="25.7109375" style="275" customWidth="1"/>
    <col min="7419" max="7419" width="11.5703125" style="275" customWidth="1"/>
    <col min="7420" max="7420" width="18.42578125" style="275" customWidth="1"/>
    <col min="7421" max="7421" width="10.140625" style="275" customWidth="1"/>
    <col min="7422" max="7422" width="15.5703125" style="275" customWidth="1"/>
    <col min="7423" max="7423" width="16" style="275" customWidth="1"/>
    <col min="7424" max="7424" width="7" style="275" customWidth="1"/>
    <col min="7425" max="7425" width="14.42578125" style="275" customWidth="1"/>
    <col min="7426" max="7426" width="11" style="275" customWidth="1"/>
    <col min="7427" max="7428" width="13.85546875" style="275" customWidth="1"/>
    <col min="7429" max="7429" width="12.140625" style="275" customWidth="1"/>
    <col min="7430" max="7430" width="13.85546875" style="275" customWidth="1"/>
    <col min="7431" max="7431" width="11.5703125" style="275" customWidth="1"/>
    <col min="7432" max="7432" width="15.140625" style="275" customWidth="1"/>
    <col min="7433" max="7433" width="13.85546875" style="275" customWidth="1"/>
    <col min="7434" max="7434" width="10.5703125" style="275" customWidth="1"/>
    <col min="7435" max="7435" width="13.85546875" style="275" customWidth="1"/>
    <col min="7436" max="7436" width="11.7109375" style="275" customWidth="1"/>
    <col min="7437" max="7437" width="0" style="275" hidden="1" customWidth="1"/>
    <col min="7438" max="7438" width="35.140625" style="275" customWidth="1"/>
    <col min="7439" max="7439" width="36.28515625" style="275" customWidth="1"/>
    <col min="7440" max="7672" width="9.140625" style="275"/>
    <col min="7673" max="7673" width="3.5703125" style="275" customWidth="1"/>
    <col min="7674" max="7674" width="25.7109375" style="275" customWidth="1"/>
    <col min="7675" max="7675" width="11.5703125" style="275" customWidth="1"/>
    <col min="7676" max="7676" width="18.42578125" style="275" customWidth="1"/>
    <col min="7677" max="7677" width="10.140625" style="275" customWidth="1"/>
    <col min="7678" max="7678" width="15.5703125" style="275" customWidth="1"/>
    <col min="7679" max="7679" width="16" style="275" customWidth="1"/>
    <col min="7680" max="7680" width="7" style="275" customWidth="1"/>
    <col min="7681" max="7681" width="14.42578125" style="275" customWidth="1"/>
    <col min="7682" max="7682" width="11" style="275" customWidth="1"/>
    <col min="7683" max="7684" width="13.85546875" style="275" customWidth="1"/>
    <col min="7685" max="7685" width="12.140625" style="275" customWidth="1"/>
    <col min="7686" max="7686" width="13.85546875" style="275" customWidth="1"/>
    <col min="7687" max="7687" width="11.5703125" style="275" customWidth="1"/>
    <col min="7688" max="7688" width="15.140625" style="275" customWidth="1"/>
    <col min="7689" max="7689" width="13.85546875" style="275" customWidth="1"/>
    <col min="7690" max="7690" width="10.5703125" style="275" customWidth="1"/>
    <col min="7691" max="7691" width="13.85546875" style="275" customWidth="1"/>
    <col min="7692" max="7692" width="11.7109375" style="275" customWidth="1"/>
    <col min="7693" max="7693" width="0" style="275" hidden="1" customWidth="1"/>
    <col min="7694" max="7694" width="35.140625" style="275" customWidth="1"/>
    <col min="7695" max="7695" width="36.28515625" style="275" customWidth="1"/>
    <col min="7696" max="7928" width="9.140625" style="275"/>
    <col min="7929" max="7929" width="3.5703125" style="275" customWidth="1"/>
    <col min="7930" max="7930" width="25.7109375" style="275" customWidth="1"/>
    <col min="7931" max="7931" width="11.5703125" style="275" customWidth="1"/>
    <col min="7932" max="7932" width="18.42578125" style="275" customWidth="1"/>
    <col min="7933" max="7933" width="10.140625" style="275" customWidth="1"/>
    <col min="7934" max="7934" width="15.5703125" style="275" customWidth="1"/>
    <col min="7935" max="7935" width="16" style="275" customWidth="1"/>
    <col min="7936" max="7936" width="7" style="275" customWidth="1"/>
    <col min="7937" max="7937" width="14.42578125" style="275" customWidth="1"/>
    <col min="7938" max="7938" width="11" style="275" customWidth="1"/>
    <col min="7939" max="7940" width="13.85546875" style="275" customWidth="1"/>
    <col min="7941" max="7941" width="12.140625" style="275" customWidth="1"/>
    <col min="7942" max="7942" width="13.85546875" style="275" customWidth="1"/>
    <col min="7943" max="7943" width="11.5703125" style="275" customWidth="1"/>
    <col min="7944" max="7944" width="15.140625" style="275" customWidth="1"/>
    <col min="7945" max="7945" width="13.85546875" style="275" customWidth="1"/>
    <col min="7946" max="7946" width="10.5703125" style="275" customWidth="1"/>
    <col min="7947" max="7947" width="13.85546875" style="275" customWidth="1"/>
    <col min="7948" max="7948" width="11.7109375" style="275" customWidth="1"/>
    <col min="7949" max="7949" width="0" style="275" hidden="1" customWidth="1"/>
    <col min="7950" max="7950" width="35.140625" style="275" customWidth="1"/>
    <col min="7951" max="7951" width="36.28515625" style="275" customWidth="1"/>
    <col min="7952" max="8184" width="9.140625" style="275"/>
    <col min="8185" max="8185" width="3.5703125" style="275" customWidth="1"/>
    <col min="8186" max="8186" width="25.7109375" style="275" customWidth="1"/>
    <col min="8187" max="8187" width="11.5703125" style="275" customWidth="1"/>
    <col min="8188" max="8188" width="18.42578125" style="275" customWidth="1"/>
    <col min="8189" max="8189" width="10.140625" style="275" customWidth="1"/>
    <col min="8190" max="8190" width="15.5703125" style="275" customWidth="1"/>
    <col min="8191" max="8191" width="16" style="275" customWidth="1"/>
    <col min="8192" max="8192" width="7" style="275" customWidth="1"/>
    <col min="8193" max="8193" width="14.42578125" style="275" customWidth="1"/>
    <col min="8194" max="8194" width="11" style="275" customWidth="1"/>
    <col min="8195" max="8196" width="13.85546875" style="275" customWidth="1"/>
    <col min="8197" max="8197" width="12.140625" style="275" customWidth="1"/>
    <col min="8198" max="8198" width="13.85546875" style="275" customWidth="1"/>
    <col min="8199" max="8199" width="11.5703125" style="275" customWidth="1"/>
    <col min="8200" max="8200" width="15.140625" style="275" customWidth="1"/>
    <col min="8201" max="8201" width="13.85546875" style="275" customWidth="1"/>
    <col min="8202" max="8202" width="10.5703125" style="275" customWidth="1"/>
    <col min="8203" max="8203" width="13.85546875" style="275" customWidth="1"/>
    <col min="8204" max="8204" width="11.7109375" style="275" customWidth="1"/>
    <col min="8205" max="8205" width="0" style="275" hidden="1" customWidth="1"/>
    <col min="8206" max="8206" width="35.140625" style="275" customWidth="1"/>
    <col min="8207" max="8207" width="36.28515625" style="275" customWidth="1"/>
    <col min="8208" max="8440" width="9.140625" style="275"/>
    <col min="8441" max="8441" width="3.5703125" style="275" customWidth="1"/>
    <col min="8442" max="8442" width="25.7109375" style="275" customWidth="1"/>
    <col min="8443" max="8443" width="11.5703125" style="275" customWidth="1"/>
    <col min="8444" max="8444" width="18.42578125" style="275" customWidth="1"/>
    <col min="8445" max="8445" width="10.140625" style="275" customWidth="1"/>
    <col min="8446" max="8446" width="15.5703125" style="275" customWidth="1"/>
    <col min="8447" max="8447" width="16" style="275" customWidth="1"/>
    <col min="8448" max="8448" width="7" style="275" customWidth="1"/>
    <col min="8449" max="8449" width="14.42578125" style="275" customWidth="1"/>
    <col min="8450" max="8450" width="11" style="275" customWidth="1"/>
    <col min="8451" max="8452" width="13.85546875" style="275" customWidth="1"/>
    <col min="8453" max="8453" width="12.140625" style="275" customWidth="1"/>
    <col min="8454" max="8454" width="13.85546875" style="275" customWidth="1"/>
    <col min="8455" max="8455" width="11.5703125" style="275" customWidth="1"/>
    <col min="8456" max="8456" width="15.140625" style="275" customWidth="1"/>
    <col min="8457" max="8457" width="13.85546875" style="275" customWidth="1"/>
    <col min="8458" max="8458" width="10.5703125" style="275" customWidth="1"/>
    <col min="8459" max="8459" width="13.85546875" style="275" customWidth="1"/>
    <col min="8460" max="8460" width="11.7109375" style="275" customWidth="1"/>
    <col min="8461" max="8461" width="0" style="275" hidden="1" customWidth="1"/>
    <col min="8462" max="8462" width="35.140625" style="275" customWidth="1"/>
    <col min="8463" max="8463" width="36.28515625" style="275" customWidth="1"/>
    <col min="8464" max="8696" width="9.140625" style="275"/>
    <col min="8697" max="8697" width="3.5703125" style="275" customWidth="1"/>
    <col min="8698" max="8698" width="25.7109375" style="275" customWidth="1"/>
    <col min="8699" max="8699" width="11.5703125" style="275" customWidth="1"/>
    <col min="8700" max="8700" width="18.42578125" style="275" customWidth="1"/>
    <col min="8701" max="8701" width="10.140625" style="275" customWidth="1"/>
    <col min="8702" max="8702" width="15.5703125" style="275" customWidth="1"/>
    <col min="8703" max="8703" width="16" style="275" customWidth="1"/>
    <col min="8704" max="8704" width="7" style="275" customWidth="1"/>
    <col min="8705" max="8705" width="14.42578125" style="275" customWidth="1"/>
    <col min="8706" max="8706" width="11" style="275" customWidth="1"/>
    <col min="8707" max="8708" width="13.85546875" style="275" customWidth="1"/>
    <col min="8709" max="8709" width="12.140625" style="275" customWidth="1"/>
    <col min="8710" max="8710" width="13.85546875" style="275" customWidth="1"/>
    <col min="8711" max="8711" width="11.5703125" style="275" customWidth="1"/>
    <col min="8712" max="8712" width="15.140625" style="275" customWidth="1"/>
    <col min="8713" max="8713" width="13.85546875" style="275" customWidth="1"/>
    <col min="8714" max="8714" width="10.5703125" style="275" customWidth="1"/>
    <col min="8715" max="8715" width="13.85546875" style="275" customWidth="1"/>
    <col min="8716" max="8716" width="11.7109375" style="275" customWidth="1"/>
    <col min="8717" max="8717" width="0" style="275" hidden="1" customWidth="1"/>
    <col min="8718" max="8718" width="35.140625" style="275" customWidth="1"/>
    <col min="8719" max="8719" width="36.28515625" style="275" customWidth="1"/>
    <col min="8720" max="8952" width="9.140625" style="275"/>
    <col min="8953" max="8953" width="3.5703125" style="275" customWidth="1"/>
    <col min="8954" max="8954" width="25.7109375" style="275" customWidth="1"/>
    <col min="8955" max="8955" width="11.5703125" style="275" customWidth="1"/>
    <col min="8956" max="8956" width="18.42578125" style="275" customWidth="1"/>
    <col min="8957" max="8957" width="10.140625" style="275" customWidth="1"/>
    <col min="8958" max="8958" width="15.5703125" style="275" customWidth="1"/>
    <col min="8959" max="8959" width="16" style="275" customWidth="1"/>
    <col min="8960" max="8960" width="7" style="275" customWidth="1"/>
    <col min="8961" max="8961" width="14.42578125" style="275" customWidth="1"/>
    <col min="8962" max="8962" width="11" style="275" customWidth="1"/>
    <col min="8963" max="8964" width="13.85546875" style="275" customWidth="1"/>
    <col min="8965" max="8965" width="12.140625" style="275" customWidth="1"/>
    <col min="8966" max="8966" width="13.85546875" style="275" customWidth="1"/>
    <col min="8967" max="8967" width="11.5703125" style="275" customWidth="1"/>
    <col min="8968" max="8968" width="15.140625" style="275" customWidth="1"/>
    <col min="8969" max="8969" width="13.85546875" style="275" customWidth="1"/>
    <col min="8970" max="8970" width="10.5703125" style="275" customWidth="1"/>
    <col min="8971" max="8971" width="13.85546875" style="275" customWidth="1"/>
    <col min="8972" max="8972" width="11.7109375" style="275" customWidth="1"/>
    <col min="8973" max="8973" width="0" style="275" hidden="1" customWidth="1"/>
    <col min="8974" max="8974" width="35.140625" style="275" customWidth="1"/>
    <col min="8975" max="8975" width="36.28515625" style="275" customWidth="1"/>
    <col min="8976" max="9208" width="9.140625" style="275"/>
    <col min="9209" max="9209" width="3.5703125" style="275" customWidth="1"/>
    <col min="9210" max="9210" width="25.7109375" style="275" customWidth="1"/>
    <col min="9211" max="9211" width="11.5703125" style="275" customWidth="1"/>
    <col min="9212" max="9212" width="18.42578125" style="275" customWidth="1"/>
    <col min="9213" max="9213" width="10.140625" style="275" customWidth="1"/>
    <col min="9214" max="9214" width="15.5703125" style="275" customWidth="1"/>
    <col min="9215" max="9215" width="16" style="275" customWidth="1"/>
    <col min="9216" max="9216" width="7" style="275" customWidth="1"/>
    <col min="9217" max="9217" width="14.42578125" style="275" customWidth="1"/>
    <col min="9218" max="9218" width="11" style="275" customWidth="1"/>
    <col min="9219" max="9220" width="13.85546875" style="275" customWidth="1"/>
    <col min="9221" max="9221" width="12.140625" style="275" customWidth="1"/>
    <col min="9222" max="9222" width="13.85546875" style="275" customWidth="1"/>
    <col min="9223" max="9223" width="11.5703125" style="275" customWidth="1"/>
    <col min="9224" max="9224" width="15.140625" style="275" customWidth="1"/>
    <col min="9225" max="9225" width="13.85546875" style="275" customWidth="1"/>
    <col min="9226" max="9226" width="10.5703125" style="275" customWidth="1"/>
    <col min="9227" max="9227" width="13.85546875" style="275" customWidth="1"/>
    <col min="9228" max="9228" width="11.7109375" style="275" customWidth="1"/>
    <col min="9229" max="9229" width="0" style="275" hidden="1" customWidth="1"/>
    <col min="9230" max="9230" width="35.140625" style="275" customWidth="1"/>
    <col min="9231" max="9231" width="36.28515625" style="275" customWidth="1"/>
    <col min="9232" max="9464" width="9.140625" style="275"/>
    <col min="9465" max="9465" width="3.5703125" style="275" customWidth="1"/>
    <col min="9466" max="9466" width="25.7109375" style="275" customWidth="1"/>
    <col min="9467" max="9467" width="11.5703125" style="275" customWidth="1"/>
    <col min="9468" max="9468" width="18.42578125" style="275" customWidth="1"/>
    <col min="9469" max="9469" width="10.140625" style="275" customWidth="1"/>
    <col min="9470" max="9470" width="15.5703125" style="275" customWidth="1"/>
    <col min="9471" max="9471" width="16" style="275" customWidth="1"/>
    <col min="9472" max="9472" width="7" style="275" customWidth="1"/>
    <col min="9473" max="9473" width="14.42578125" style="275" customWidth="1"/>
    <col min="9474" max="9474" width="11" style="275" customWidth="1"/>
    <col min="9475" max="9476" width="13.85546875" style="275" customWidth="1"/>
    <col min="9477" max="9477" width="12.140625" style="275" customWidth="1"/>
    <col min="9478" max="9478" width="13.85546875" style="275" customWidth="1"/>
    <col min="9479" max="9479" width="11.5703125" style="275" customWidth="1"/>
    <col min="9480" max="9480" width="15.140625" style="275" customWidth="1"/>
    <col min="9481" max="9481" width="13.85546875" style="275" customWidth="1"/>
    <col min="9482" max="9482" width="10.5703125" style="275" customWidth="1"/>
    <col min="9483" max="9483" width="13.85546875" style="275" customWidth="1"/>
    <col min="9484" max="9484" width="11.7109375" style="275" customWidth="1"/>
    <col min="9485" max="9485" width="0" style="275" hidden="1" customWidth="1"/>
    <col min="9486" max="9486" width="35.140625" style="275" customWidth="1"/>
    <col min="9487" max="9487" width="36.28515625" style="275" customWidth="1"/>
    <col min="9488" max="9720" width="9.140625" style="275"/>
    <col min="9721" max="9721" width="3.5703125" style="275" customWidth="1"/>
    <col min="9722" max="9722" width="25.7109375" style="275" customWidth="1"/>
    <col min="9723" max="9723" width="11.5703125" style="275" customWidth="1"/>
    <col min="9724" max="9724" width="18.42578125" style="275" customWidth="1"/>
    <col min="9725" max="9725" width="10.140625" style="275" customWidth="1"/>
    <col min="9726" max="9726" width="15.5703125" style="275" customWidth="1"/>
    <col min="9727" max="9727" width="16" style="275" customWidth="1"/>
    <col min="9728" max="9728" width="7" style="275" customWidth="1"/>
    <col min="9729" max="9729" width="14.42578125" style="275" customWidth="1"/>
    <col min="9730" max="9730" width="11" style="275" customWidth="1"/>
    <col min="9731" max="9732" width="13.85546875" style="275" customWidth="1"/>
    <col min="9733" max="9733" width="12.140625" style="275" customWidth="1"/>
    <col min="9734" max="9734" width="13.85546875" style="275" customWidth="1"/>
    <col min="9735" max="9735" width="11.5703125" style="275" customWidth="1"/>
    <col min="9736" max="9736" width="15.140625" style="275" customWidth="1"/>
    <col min="9737" max="9737" width="13.85546875" style="275" customWidth="1"/>
    <col min="9738" max="9738" width="10.5703125" style="275" customWidth="1"/>
    <col min="9739" max="9739" width="13.85546875" style="275" customWidth="1"/>
    <col min="9740" max="9740" width="11.7109375" style="275" customWidth="1"/>
    <col min="9741" max="9741" width="0" style="275" hidden="1" customWidth="1"/>
    <col min="9742" max="9742" width="35.140625" style="275" customWidth="1"/>
    <col min="9743" max="9743" width="36.28515625" style="275" customWidth="1"/>
    <col min="9744" max="9976" width="9.140625" style="275"/>
    <col min="9977" max="9977" width="3.5703125" style="275" customWidth="1"/>
    <col min="9978" max="9978" width="25.7109375" style="275" customWidth="1"/>
    <col min="9979" max="9979" width="11.5703125" style="275" customWidth="1"/>
    <col min="9980" max="9980" width="18.42578125" style="275" customWidth="1"/>
    <col min="9981" max="9981" width="10.140625" style="275" customWidth="1"/>
    <col min="9982" max="9982" width="15.5703125" style="275" customWidth="1"/>
    <col min="9983" max="9983" width="16" style="275" customWidth="1"/>
    <col min="9984" max="9984" width="7" style="275" customWidth="1"/>
    <col min="9985" max="9985" width="14.42578125" style="275" customWidth="1"/>
    <col min="9986" max="9986" width="11" style="275" customWidth="1"/>
    <col min="9987" max="9988" width="13.85546875" style="275" customWidth="1"/>
    <col min="9989" max="9989" width="12.140625" style="275" customWidth="1"/>
    <col min="9990" max="9990" width="13.85546875" style="275" customWidth="1"/>
    <col min="9991" max="9991" width="11.5703125" style="275" customWidth="1"/>
    <col min="9992" max="9992" width="15.140625" style="275" customWidth="1"/>
    <col min="9993" max="9993" width="13.85546875" style="275" customWidth="1"/>
    <col min="9994" max="9994" width="10.5703125" style="275" customWidth="1"/>
    <col min="9995" max="9995" width="13.85546875" style="275" customWidth="1"/>
    <col min="9996" max="9996" width="11.7109375" style="275" customWidth="1"/>
    <col min="9997" max="9997" width="0" style="275" hidden="1" customWidth="1"/>
    <col min="9998" max="9998" width="35.140625" style="275" customWidth="1"/>
    <col min="9999" max="9999" width="36.28515625" style="275" customWidth="1"/>
    <col min="10000" max="10232" width="9.140625" style="275"/>
    <col min="10233" max="10233" width="3.5703125" style="275" customWidth="1"/>
    <col min="10234" max="10234" width="25.7109375" style="275" customWidth="1"/>
    <col min="10235" max="10235" width="11.5703125" style="275" customWidth="1"/>
    <col min="10236" max="10236" width="18.42578125" style="275" customWidth="1"/>
    <col min="10237" max="10237" width="10.140625" style="275" customWidth="1"/>
    <col min="10238" max="10238" width="15.5703125" style="275" customWidth="1"/>
    <col min="10239" max="10239" width="16" style="275" customWidth="1"/>
    <col min="10240" max="10240" width="7" style="275" customWidth="1"/>
    <col min="10241" max="10241" width="14.42578125" style="275" customWidth="1"/>
    <col min="10242" max="10242" width="11" style="275" customWidth="1"/>
    <col min="10243" max="10244" width="13.85546875" style="275" customWidth="1"/>
    <col min="10245" max="10245" width="12.140625" style="275" customWidth="1"/>
    <col min="10246" max="10246" width="13.85546875" style="275" customWidth="1"/>
    <col min="10247" max="10247" width="11.5703125" style="275" customWidth="1"/>
    <col min="10248" max="10248" width="15.140625" style="275" customWidth="1"/>
    <col min="10249" max="10249" width="13.85546875" style="275" customWidth="1"/>
    <col min="10250" max="10250" width="10.5703125" style="275" customWidth="1"/>
    <col min="10251" max="10251" width="13.85546875" style="275" customWidth="1"/>
    <col min="10252" max="10252" width="11.7109375" style="275" customWidth="1"/>
    <col min="10253" max="10253" width="0" style="275" hidden="1" customWidth="1"/>
    <col min="10254" max="10254" width="35.140625" style="275" customWidth="1"/>
    <col min="10255" max="10255" width="36.28515625" style="275" customWidth="1"/>
    <col min="10256" max="10488" width="9.140625" style="275"/>
    <col min="10489" max="10489" width="3.5703125" style="275" customWidth="1"/>
    <col min="10490" max="10490" width="25.7109375" style="275" customWidth="1"/>
    <col min="10491" max="10491" width="11.5703125" style="275" customWidth="1"/>
    <col min="10492" max="10492" width="18.42578125" style="275" customWidth="1"/>
    <col min="10493" max="10493" width="10.140625" style="275" customWidth="1"/>
    <col min="10494" max="10494" width="15.5703125" style="275" customWidth="1"/>
    <col min="10495" max="10495" width="16" style="275" customWidth="1"/>
    <col min="10496" max="10496" width="7" style="275" customWidth="1"/>
    <col min="10497" max="10497" width="14.42578125" style="275" customWidth="1"/>
    <col min="10498" max="10498" width="11" style="275" customWidth="1"/>
    <col min="10499" max="10500" width="13.85546875" style="275" customWidth="1"/>
    <col min="10501" max="10501" width="12.140625" style="275" customWidth="1"/>
    <col min="10502" max="10502" width="13.85546875" style="275" customWidth="1"/>
    <col min="10503" max="10503" width="11.5703125" style="275" customWidth="1"/>
    <col min="10504" max="10504" width="15.140625" style="275" customWidth="1"/>
    <col min="10505" max="10505" width="13.85546875" style="275" customWidth="1"/>
    <col min="10506" max="10506" width="10.5703125" style="275" customWidth="1"/>
    <col min="10507" max="10507" width="13.85546875" style="275" customWidth="1"/>
    <col min="10508" max="10508" width="11.7109375" style="275" customWidth="1"/>
    <col min="10509" max="10509" width="0" style="275" hidden="1" customWidth="1"/>
    <col min="10510" max="10510" width="35.140625" style="275" customWidth="1"/>
    <col min="10511" max="10511" width="36.28515625" style="275" customWidth="1"/>
    <col min="10512" max="10744" width="9.140625" style="275"/>
    <col min="10745" max="10745" width="3.5703125" style="275" customWidth="1"/>
    <col min="10746" max="10746" width="25.7109375" style="275" customWidth="1"/>
    <col min="10747" max="10747" width="11.5703125" style="275" customWidth="1"/>
    <col min="10748" max="10748" width="18.42578125" style="275" customWidth="1"/>
    <col min="10749" max="10749" width="10.140625" style="275" customWidth="1"/>
    <col min="10750" max="10750" width="15.5703125" style="275" customWidth="1"/>
    <col min="10751" max="10751" width="16" style="275" customWidth="1"/>
    <col min="10752" max="10752" width="7" style="275" customWidth="1"/>
    <col min="10753" max="10753" width="14.42578125" style="275" customWidth="1"/>
    <col min="10754" max="10754" width="11" style="275" customWidth="1"/>
    <col min="10755" max="10756" width="13.85546875" style="275" customWidth="1"/>
    <col min="10757" max="10757" width="12.140625" style="275" customWidth="1"/>
    <col min="10758" max="10758" width="13.85546875" style="275" customWidth="1"/>
    <col min="10759" max="10759" width="11.5703125" style="275" customWidth="1"/>
    <col min="10760" max="10760" width="15.140625" style="275" customWidth="1"/>
    <col min="10761" max="10761" width="13.85546875" style="275" customWidth="1"/>
    <col min="10762" max="10762" width="10.5703125" style="275" customWidth="1"/>
    <col min="10763" max="10763" width="13.85546875" style="275" customWidth="1"/>
    <col min="10764" max="10764" width="11.7109375" style="275" customWidth="1"/>
    <col min="10765" max="10765" width="0" style="275" hidden="1" customWidth="1"/>
    <col min="10766" max="10766" width="35.140625" style="275" customWidth="1"/>
    <col min="10767" max="10767" width="36.28515625" style="275" customWidth="1"/>
    <col min="10768" max="11000" width="9.140625" style="275"/>
    <col min="11001" max="11001" width="3.5703125" style="275" customWidth="1"/>
    <col min="11002" max="11002" width="25.7109375" style="275" customWidth="1"/>
    <col min="11003" max="11003" width="11.5703125" style="275" customWidth="1"/>
    <col min="11004" max="11004" width="18.42578125" style="275" customWidth="1"/>
    <col min="11005" max="11005" width="10.140625" style="275" customWidth="1"/>
    <col min="11006" max="11006" width="15.5703125" style="275" customWidth="1"/>
    <col min="11007" max="11007" width="16" style="275" customWidth="1"/>
    <col min="11008" max="11008" width="7" style="275" customWidth="1"/>
    <col min="11009" max="11009" width="14.42578125" style="275" customWidth="1"/>
    <col min="11010" max="11010" width="11" style="275" customWidth="1"/>
    <col min="11011" max="11012" width="13.85546875" style="275" customWidth="1"/>
    <col min="11013" max="11013" width="12.140625" style="275" customWidth="1"/>
    <col min="11014" max="11014" width="13.85546875" style="275" customWidth="1"/>
    <col min="11015" max="11015" width="11.5703125" style="275" customWidth="1"/>
    <col min="11016" max="11016" width="15.140625" style="275" customWidth="1"/>
    <col min="11017" max="11017" width="13.85546875" style="275" customWidth="1"/>
    <col min="11018" max="11018" width="10.5703125" style="275" customWidth="1"/>
    <col min="11019" max="11019" width="13.85546875" style="275" customWidth="1"/>
    <col min="11020" max="11020" width="11.7109375" style="275" customWidth="1"/>
    <col min="11021" max="11021" width="0" style="275" hidden="1" customWidth="1"/>
    <col min="11022" max="11022" width="35.140625" style="275" customWidth="1"/>
    <col min="11023" max="11023" width="36.28515625" style="275" customWidth="1"/>
    <col min="11024" max="11256" width="9.140625" style="275"/>
    <col min="11257" max="11257" width="3.5703125" style="275" customWidth="1"/>
    <col min="11258" max="11258" width="25.7109375" style="275" customWidth="1"/>
    <col min="11259" max="11259" width="11.5703125" style="275" customWidth="1"/>
    <col min="11260" max="11260" width="18.42578125" style="275" customWidth="1"/>
    <col min="11261" max="11261" width="10.140625" style="275" customWidth="1"/>
    <col min="11262" max="11262" width="15.5703125" style="275" customWidth="1"/>
    <col min="11263" max="11263" width="16" style="275" customWidth="1"/>
    <col min="11264" max="11264" width="7" style="275" customWidth="1"/>
    <col min="11265" max="11265" width="14.42578125" style="275" customWidth="1"/>
    <col min="11266" max="11266" width="11" style="275" customWidth="1"/>
    <col min="11267" max="11268" width="13.85546875" style="275" customWidth="1"/>
    <col min="11269" max="11269" width="12.140625" style="275" customWidth="1"/>
    <col min="11270" max="11270" width="13.85546875" style="275" customWidth="1"/>
    <col min="11271" max="11271" width="11.5703125" style="275" customWidth="1"/>
    <col min="11272" max="11272" width="15.140625" style="275" customWidth="1"/>
    <col min="11273" max="11273" width="13.85546875" style="275" customWidth="1"/>
    <col min="11274" max="11274" width="10.5703125" style="275" customWidth="1"/>
    <col min="11275" max="11275" width="13.85546875" style="275" customWidth="1"/>
    <col min="11276" max="11276" width="11.7109375" style="275" customWidth="1"/>
    <col min="11277" max="11277" width="0" style="275" hidden="1" customWidth="1"/>
    <col min="11278" max="11278" width="35.140625" style="275" customWidth="1"/>
    <col min="11279" max="11279" width="36.28515625" style="275" customWidth="1"/>
    <col min="11280" max="11512" width="9.140625" style="275"/>
    <col min="11513" max="11513" width="3.5703125" style="275" customWidth="1"/>
    <col min="11514" max="11514" width="25.7109375" style="275" customWidth="1"/>
    <col min="11515" max="11515" width="11.5703125" style="275" customWidth="1"/>
    <col min="11516" max="11516" width="18.42578125" style="275" customWidth="1"/>
    <col min="11517" max="11517" width="10.140625" style="275" customWidth="1"/>
    <col min="11518" max="11518" width="15.5703125" style="275" customWidth="1"/>
    <col min="11519" max="11519" width="16" style="275" customWidth="1"/>
    <col min="11520" max="11520" width="7" style="275" customWidth="1"/>
    <col min="11521" max="11521" width="14.42578125" style="275" customWidth="1"/>
    <col min="11522" max="11522" width="11" style="275" customWidth="1"/>
    <col min="11523" max="11524" width="13.85546875" style="275" customWidth="1"/>
    <col min="11525" max="11525" width="12.140625" style="275" customWidth="1"/>
    <col min="11526" max="11526" width="13.85546875" style="275" customWidth="1"/>
    <col min="11527" max="11527" width="11.5703125" style="275" customWidth="1"/>
    <col min="11528" max="11528" width="15.140625" style="275" customWidth="1"/>
    <col min="11529" max="11529" width="13.85546875" style="275" customWidth="1"/>
    <col min="11530" max="11530" width="10.5703125" style="275" customWidth="1"/>
    <col min="11531" max="11531" width="13.85546875" style="275" customWidth="1"/>
    <col min="11532" max="11532" width="11.7109375" style="275" customWidth="1"/>
    <col min="11533" max="11533" width="0" style="275" hidden="1" customWidth="1"/>
    <col min="11534" max="11534" width="35.140625" style="275" customWidth="1"/>
    <col min="11535" max="11535" width="36.28515625" style="275" customWidth="1"/>
    <col min="11536" max="11768" width="9.140625" style="275"/>
    <col min="11769" max="11769" width="3.5703125" style="275" customWidth="1"/>
    <col min="11770" max="11770" width="25.7109375" style="275" customWidth="1"/>
    <col min="11771" max="11771" width="11.5703125" style="275" customWidth="1"/>
    <col min="11772" max="11772" width="18.42578125" style="275" customWidth="1"/>
    <col min="11773" max="11773" width="10.140625" style="275" customWidth="1"/>
    <col min="11774" max="11774" width="15.5703125" style="275" customWidth="1"/>
    <col min="11775" max="11775" width="16" style="275" customWidth="1"/>
    <col min="11776" max="11776" width="7" style="275" customWidth="1"/>
    <col min="11777" max="11777" width="14.42578125" style="275" customWidth="1"/>
    <col min="11778" max="11778" width="11" style="275" customWidth="1"/>
    <col min="11779" max="11780" width="13.85546875" style="275" customWidth="1"/>
    <col min="11781" max="11781" width="12.140625" style="275" customWidth="1"/>
    <col min="11782" max="11782" width="13.85546875" style="275" customWidth="1"/>
    <col min="11783" max="11783" width="11.5703125" style="275" customWidth="1"/>
    <col min="11784" max="11784" width="15.140625" style="275" customWidth="1"/>
    <col min="11785" max="11785" width="13.85546875" style="275" customWidth="1"/>
    <col min="11786" max="11786" width="10.5703125" style="275" customWidth="1"/>
    <col min="11787" max="11787" width="13.85546875" style="275" customWidth="1"/>
    <col min="11788" max="11788" width="11.7109375" style="275" customWidth="1"/>
    <col min="11789" max="11789" width="0" style="275" hidden="1" customWidth="1"/>
    <col min="11790" max="11790" width="35.140625" style="275" customWidth="1"/>
    <col min="11791" max="11791" width="36.28515625" style="275" customWidth="1"/>
    <col min="11792" max="12024" width="9.140625" style="275"/>
    <col min="12025" max="12025" width="3.5703125" style="275" customWidth="1"/>
    <col min="12026" max="12026" width="25.7109375" style="275" customWidth="1"/>
    <col min="12027" max="12027" width="11.5703125" style="275" customWidth="1"/>
    <col min="12028" max="12028" width="18.42578125" style="275" customWidth="1"/>
    <col min="12029" max="12029" width="10.140625" style="275" customWidth="1"/>
    <col min="12030" max="12030" width="15.5703125" style="275" customWidth="1"/>
    <col min="12031" max="12031" width="16" style="275" customWidth="1"/>
    <col min="12032" max="12032" width="7" style="275" customWidth="1"/>
    <col min="12033" max="12033" width="14.42578125" style="275" customWidth="1"/>
    <col min="12034" max="12034" width="11" style="275" customWidth="1"/>
    <col min="12035" max="12036" width="13.85546875" style="275" customWidth="1"/>
    <col min="12037" max="12037" width="12.140625" style="275" customWidth="1"/>
    <col min="12038" max="12038" width="13.85546875" style="275" customWidth="1"/>
    <col min="12039" max="12039" width="11.5703125" style="275" customWidth="1"/>
    <col min="12040" max="12040" width="15.140625" style="275" customWidth="1"/>
    <col min="12041" max="12041" width="13.85546875" style="275" customWidth="1"/>
    <col min="12042" max="12042" width="10.5703125" style="275" customWidth="1"/>
    <col min="12043" max="12043" width="13.85546875" style="275" customWidth="1"/>
    <col min="12044" max="12044" width="11.7109375" style="275" customWidth="1"/>
    <col min="12045" max="12045" width="0" style="275" hidden="1" customWidth="1"/>
    <col min="12046" max="12046" width="35.140625" style="275" customWidth="1"/>
    <col min="12047" max="12047" width="36.28515625" style="275" customWidth="1"/>
    <col min="12048" max="12280" width="9.140625" style="275"/>
    <col min="12281" max="12281" width="3.5703125" style="275" customWidth="1"/>
    <col min="12282" max="12282" width="25.7109375" style="275" customWidth="1"/>
    <col min="12283" max="12283" width="11.5703125" style="275" customWidth="1"/>
    <col min="12284" max="12284" width="18.42578125" style="275" customWidth="1"/>
    <col min="12285" max="12285" width="10.140625" style="275" customWidth="1"/>
    <col min="12286" max="12286" width="15.5703125" style="275" customWidth="1"/>
    <col min="12287" max="12287" width="16" style="275" customWidth="1"/>
    <col min="12288" max="12288" width="7" style="275" customWidth="1"/>
    <col min="12289" max="12289" width="14.42578125" style="275" customWidth="1"/>
    <col min="12290" max="12290" width="11" style="275" customWidth="1"/>
    <col min="12291" max="12292" width="13.85546875" style="275" customWidth="1"/>
    <col min="12293" max="12293" width="12.140625" style="275" customWidth="1"/>
    <col min="12294" max="12294" width="13.85546875" style="275" customWidth="1"/>
    <col min="12295" max="12295" width="11.5703125" style="275" customWidth="1"/>
    <col min="12296" max="12296" width="15.140625" style="275" customWidth="1"/>
    <col min="12297" max="12297" width="13.85546875" style="275" customWidth="1"/>
    <col min="12298" max="12298" width="10.5703125" style="275" customWidth="1"/>
    <col min="12299" max="12299" width="13.85546875" style="275" customWidth="1"/>
    <col min="12300" max="12300" width="11.7109375" style="275" customWidth="1"/>
    <col min="12301" max="12301" width="0" style="275" hidden="1" customWidth="1"/>
    <col min="12302" max="12302" width="35.140625" style="275" customWidth="1"/>
    <col min="12303" max="12303" width="36.28515625" style="275" customWidth="1"/>
    <col min="12304" max="12536" width="9.140625" style="275"/>
    <col min="12537" max="12537" width="3.5703125" style="275" customWidth="1"/>
    <col min="12538" max="12538" width="25.7109375" style="275" customWidth="1"/>
    <col min="12539" max="12539" width="11.5703125" style="275" customWidth="1"/>
    <col min="12540" max="12540" width="18.42578125" style="275" customWidth="1"/>
    <col min="12541" max="12541" width="10.140625" style="275" customWidth="1"/>
    <col min="12542" max="12542" width="15.5703125" style="275" customWidth="1"/>
    <col min="12543" max="12543" width="16" style="275" customWidth="1"/>
    <col min="12544" max="12544" width="7" style="275" customWidth="1"/>
    <col min="12545" max="12545" width="14.42578125" style="275" customWidth="1"/>
    <col min="12546" max="12546" width="11" style="275" customWidth="1"/>
    <col min="12547" max="12548" width="13.85546875" style="275" customWidth="1"/>
    <col min="12549" max="12549" width="12.140625" style="275" customWidth="1"/>
    <col min="12550" max="12550" width="13.85546875" style="275" customWidth="1"/>
    <col min="12551" max="12551" width="11.5703125" style="275" customWidth="1"/>
    <col min="12552" max="12552" width="15.140625" style="275" customWidth="1"/>
    <col min="12553" max="12553" width="13.85546875" style="275" customWidth="1"/>
    <col min="12554" max="12554" width="10.5703125" style="275" customWidth="1"/>
    <col min="12555" max="12555" width="13.85546875" style="275" customWidth="1"/>
    <col min="12556" max="12556" width="11.7109375" style="275" customWidth="1"/>
    <col min="12557" max="12557" width="0" style="275" hidden="1" customWidth="1"/>
    <col min="12558" max="12558" width="35.140625" style="275" customWidth="1"/>
    <col min="12559" max="12559" width="36.28515625" style="275" customWidth="1"/>
    <col min="12560" max="12792" width="9.140625" style="275"/>
    <col min="12793" max="12793" width="3.5703125" style="275" customWidth="1"/>
    <col min="12794" max="12794" width="25.7109375" style="275" customWidth="1"/>
    <col min="12795" max="12795" width="11.5703125" style="275" customWidth="1"/>
    <col min="12796" max="12796" width="18.42578125" style="275" customWidth="1"/>
    <col min="12797" max="12797" width="10.140625" style="275" customWidth="1"/>
    <col min="12798" max="12798" width="15.5703125" style="275" customWidth="1"/>
    <col min="12799" max="12799" width="16" style="275" customWidth="1"/>
    <col min="12800" max="12800" width="7" style="275" customWidth="1"/>
    <col min="12801" max="12801" width="14.42578125" style="275" customWidth="1"/>
    <col min="12802" max="12802" width="11" style="275" customWidth="1"/>
    <col min="12803" max="12804" width="13.85546875" style="275" customWidth="1"/>
    <col min="12805" max="12805" width="12.140625" style="275" customWidth="1"/>
    <col min="12806" max="12806" width="13.85546875" style="275" customWidth="1"/>
    <col min="12807" max="12807" width="11.5703125" style="275" customWidth="1"/>
    <col min="12808" max="12808" width="15.140625" style="275" customWidth="1"/>
    <col min="12809" max="12809" width="13.85546875" style="275" customWidth="1"/>
    <col min="12810" max="12810" width="10.5703125" style="275" customWidth="1"/>
    <col min="12811" max="12811" width="13.85546875" style="275" customWidth="1"/>
    <col min="12812" max="12812" width="11.7109375" style="275" customWidth="1"/>
    <col min="12813" max="12813" width="0" style="275" hidden="1" customWidth="1"/>
    <col min="12814" max="12814" width="35.140625" style="275" customWidth="1"/>
    <col min="12815" max="12815" width="36.28515625" style="275" customWidth="1"/>
    <col min="12816" max="13048" width="9.140625" style="275"/>
    <col min="13049" max="13049" width="3.5703125" style="275" customWidth="1"/>
    <col min="13050" max="13050" width="25.7109375" style="275" customWidth="1"/>
    <col min="13051" max="13051" width="11.5703125" style="275" customWidth="1"/>
    <col min="13052" max="13052" width="18.42578125" style="275" customWidth="1"/>
    <col min="13053" max="13053" width="10.140625" style="275" customWidth="1"/>
    <col min="13054" max="13054" width="15.5703125" style="275" customWidth="1"/>
    <col min="13055" max="13055" width="16" style="275" customWidth="1"/>
    <col min="13056" max="13056" width="7" style="275" customWidth="1"/>
    <col min="13057" max="13057" width="14.42578125" style="275" customWidth="1"/>
    <col min="13058" max="13058" width="11" style="275" customWidth="1"/>
    <col min="13059" max="13060" width="13.85546875" style="275" customWidth="1"/>
    <col min="13061" max="13061" width="12.140625" style="275" customWidth="1"/>
    <col min="13062" max="13062" width="13.85546875" style="275" customWidth="1"/>
    <col min="13063" max="13063" width="11.5703125" style="275" customWidth="1"/>
    <col min="13064" max="13064" width="15.140625" style="275" customWidth="1"/>
    <col min="13065" max="13065" width="13.85546875" style="275" customWidth="1"/>
    <col min="13066" max="13066" width="10.5703125" style="275" customWidth="1"/>
    <col min="13067" max="13067" width="13.85546875" style="275" customWidth="1"/>
    <col min="13068" max="13068" width="11.7109375" style="275" customWidth="1"/>
    <col min="13069" max="13069" width="0" style="275" hidden="1" customWidth="1"/>
    <col min="13070" max="13070" width="35.140625" style="275" customWidth="1"/>
    <col min="13071" max="13071" width="36.28515625" style="275" customWidth="1"/>
    <col min="13072" max="13304" width="9.140625" style="275"/>
    <col min="13305" max="13305" width="3.5703125" style="275" customWidth="1"/>
    <col min="13306" max="13306" width="25.7109375" style="275" customWidth="1"/>
    <col min="13307" max="13307" width="11.5703125" style="275" customWidth="1"/>
    <col min="13308" max="13308" width="18.42578125" style="275" customWidth="1"/>
    <col min="13309" max="13309" width="10.140625" style="275" customWidth="1"/>
    <col min="13310" max="13310" width="15.5703125" style="275" customWidth="1"/>
    <col min="13311" max="13311" width="16" style="275" customWidth="1"/>
    <col min="13312" max="13312" width="7" style="275" customWidth="1"/>
    <col min="13313" max="13313" width="14.42578125" style="275" customWidth="1"/>
    <col min="13314" max="13314" width="11" style="275" customWidth="1"/>
    <col min="13315" max="13316" width="13.85546875" style="275" customWidth="1"/>
    <col min="13317" max="13317" width="12.140625" style="275" customWidth="1"/>
    <col min="13318" max="13318" width="13.85546875" style="275" customWidth="1"/>
    <col min="13319" max="13319" width="11.5703125" style="275" customWidth="1"/>
    <col min="13320" max="13320" width="15.140625" style="275" customWidth="1"/>
    <col min="13321" max="13321" width="13.85546875" style="275" customWidth="1"/>
    <col min="13322" max="13322" width="10.5703125" style="275" customWidth="1"/>
    <col min="13323" max="13323" width="13.85546875" style="275" customWidth="1"/>
    <col min="13324" max="13324" width="11.7109375" style="275" customWidth="1"/>
    <col min="13325" max="13325" width="0" style="275" hidden="1" customWidth="1"/>
    <col min="13326" max="13326" width="35.140625" style="275" customWidth="1"/>
    <col min="13327" max="13327" width="36.28515625" style="275" customWidth="1"/>
    <col min="13328" max="13560" width="9.140625" style="275"/>
    <col min="13561" max="13561" width="3.5703125" style="275" customWidth="1"/>
    <col min="13562" max="13562" width="25.7109375" style="275" customWidth="1"/>
    <col min="13563" max="13563" width="11.5703125" style="275" customWidth="1"/>
    <col min="13564" max="13564" width="18.42578125" style="275" customWidth="1"/>
    <col min="13565" max="13565" width="10.140625" style="275" customWidth="1"/>
    <col min="13566" max="13566" width="15.5703125" style="275" customWidth="1"/>
    <col min="13567" max="13567" width="16" style="275" customWidth="1"/>
    <col min="13568" max="13568" width="7" style="275" customWidth="1"/>
    <col min="13569" max="13569" width="14.42578125" style="275" customWidth="1"/>
    <col min="13570" max="13570" width="11" style="275" customWidth="1"/>
    <col min="13571" max="13572" width="13.85546875" style="275" customWidth="1"/>
    <col min="13573" max="13573" width="12.140625" style="275" customWidth="1"/>
    <col min="13574" max="13574" width="13.85546875" style="275" customWidth="1"/>
    <col min="13575" max="13575" width="11.5703125" style="275" customWidth="1"/>
    <col min="13576" max="13576" width="15.140625" style="275" customWidth="1"/>
    <col min="13577" max="13577" width="13.85546875" style="275" customWidth="1"/>
    <col min="13578" max="13578" width="10.5703125" style="275" customWidth="1"/>
    <col min="13579" max="13579" width="13.85546875" style="275" customWidth="1"/>
    <col min="13580" max="13580" width="11.7109375" style="275" customWidth="1"/>
    <col min="13581" max="13581" width="0" style="275" hidden="1" customWidth="1"/>
    <col min="13582" max="13582" width="35.140625" style="275" customWidth="1"/>
    <col min="13583" max="13583" width="36.28515625" style="275" customWidth="1"/>
    <col min="13584" max="13816" width="9.140625" style="275"/>
    <col min="13817" max="13817" width="3.5703125" style="275" customWidth="1"/>
    <col min="13818" max="13818" width="25.7109375" style="275" customWidth="1"/>
    <col min="13819" max="13819" width="11.5703125" style="275" customWidth="1"/>
    <col min="13820" max="13820" width="18.42578125" style="275" customWidth="1"/>
    <col min="13821" max="13821" width="10.140625" style="275" customWidth="1"/>
    <col min="13822" max="13822" width="15.5703125" style="275" customWidth="1"/>
    <col min="13823" max="13823" width="16" style="275" customWidth="1"/>
    <col min="13824" max="13824" width="7" style="275" customWidth="1"/>
    <col min="13825" max="13825" width="14.42578125" style="275" customWidth="1"/>
    <col min="13826" max="13826" width="11" style="275" customWidth="1"/>
    <col min="13827" max="13828" width="13.85546875" style="275" customWidth="1"/>
    <col min="13829" max="13829" width="12.140625" style="275" customWidth="1"/>
    <col min="13830" max="13830" width="13.85546875" style="275" customWidth="1"/>
    <col min="13831" max="13831" width="11.5703125" style="275" customWidth="1"/>
    <col min="13832" max="13832" width="15.140625" style="275" customWidth="1"/>
    <col min="13833" max="13833" width="13.85546875" style="275" customWidth="1"/>
    <col min="13834" max="13834" width="10.5703125" style="275" customWidth="1"/>
    <col min="13835" max="13835" width="13.85546875" style="275" customWidth="1"/>
    <col min="13836" max="13836" width="11.7109375" style="275" customWidth="1"/>
    <col min="13837" max="13837" width="0" style="275" hidden="1" customWidth="1"/>
    <col min="13838" max="13838" width="35.140625" style="275" customWidth="1"/>
    <col min="13839" max="13839" width="36.28515625" style="275" customWidth="1"/>
    <col min="13840" max="14072" width="9.140625" style="275"/>
    <col min="14073" max="14073" width="3.5703125" style="275" customWidth="1"/>
    <col min="14074" max="14074" width="25.7109375" style="275" customWidth="1"/>
    <col min="14075" max="14075" width="11.5703125" style="275" customWidth="1"/>
    <col min="14076" max="14076" width="18.42578125" style="275" customWidth="1"/>
    <col min="14077" max="14077" width="10.140625" style="275" customWidth="1"/>
    <col min="14078" max="14078" width="15.5703125" style="275" customWidth="1"/>
    <col min="14079" max="14079" width="16" style="275" customWidth="1"/>
    <col min="14080" max="14080" width="7" style="275" customWidth="1"/>
    <col min="14081" max="14081" width="14.42578125" style="275" customWidth="1"/>
    <col min="14082" max="14082" width="11" style="275" customWidth="1"/>
    <col min="14083" max="14084" width="13.85546875" style="275" customWidth="1"/>
    <col min="14085" max="14085" width="12.140625" style="275" customWidth="1"/>
    <col min="14086" max="14086" width="13.85546875" style="275" customWidth="1"/>
    <col min="14087" max="14087" width="11.5703125" style="275" customWidth="1"/>
    <col min="14088" max="14088" width="15.140625" style="275" customWidth="1"/>
    <col min="14089" max="14089" width="13.85546875" style="275" customWidth="1"/>
    <col min="14090" max="14090" width="10.5703125" style="275" customWidth="1"/>
    <col min="14091" max="14091" width="13.85546875" style="275" customWidth="1"/>
    <col min="14092" max="14092" width="11.7109375" style="275" customWidth="1"/>
    <col min="14093" max="14093" width="0" style="275" hidden="1" customWidth="1"/>
    <col min="14094" max="14094" width="35.140625" style="275" customWidth="1"/>
    <col min="14095" max="14095" width="36.28515625" style="275" customWidth="1"/>
    <col min="14096" max="14328" width="9.140625" style="275"/>
    <col min="14329" max="14329" width="3.5703125" style="275" customWidth="1"/>
    <col min="14330" max="14330" width="25.7109375" style="275" customWidth="1"/>
    <col min="14331" max="14331" width="11.5703125" style="275" customWidth="1"/>
    <col min="14332" max="14332" width="18.42578125" style="275" customWidth="1"/>
    <col min="14333" max="14333" width="10.140625" style="275" customWidth="1"/>
    <col min="14334" max="14334" width="15.5703125" style="275" customWidth="1"/>
    <col min="14335" max="14335" width="16" style="275" customWidth="1"/>
    <col min="14336" max="14336" width="7" style="275" customWidth="1"/>
    <col min="14337" max="14337" width="14.42578125" style="275" customWidth="1"/>
    <col min="14338" max="14338" width="11" style="275" customWidth="1"/>
    <col min="14339" max="14340" width="13.85546875" style="275" customWidth="1"/>
    <col min="14341" max="14341" width="12.140625" style="275" customWidth="1"/>
    <col min="14342" max="14342" width="13.85546875" style="275" customWidth="1"/>
    <col min="14343" max="14343" width="11.5703125" style="275" customWidth="1"/>
    <col min="14344" max="14344" width="15.140625" style="275" customWidth="1"/>
    <col min="14345" max="14345" width="13.85546875" style="275" customWidth="1"/>
    <col min="14346" max="14346" width="10.5703125" style="275" customWidth="1"/>
    <col min="14347" max="14347" width="13.85546875" style="275" customWidth="1"/>
    <col min="14348" max="14348" width="11.7109375" style="275" customWidth="1"/>
    <col min="14349" max="14349" width="0" style="275" hidden="1" customWidth="1"/>
    <col min="14350" max="14350" width="35.140625" style="275" customWidth="1"/>
    <col min="14351" max="14351" width="36.28515625" style="275" customWidth="1"/>
    <col min="14352" max="14584" width="9.140625" style="275"/>
    <col min="14585" max="14585" width="3.5703125" style="275" customWidth="1"/>
    <col min="14586" max="14586" width="25.7109375" style="275" customWidth="1"/>
    <col min="14587" max="14587" width="11.5703125" style="275" customWidth="1"/>
    <col min="14588" max="14588" width="18.42578125" style="275" customWidth="1"/>
    <col min="14589" max="14589" width="10.140625" style="275" customWidth="1"/>
    <col min="14590" max="14590" width="15.5703125" style="275" customWidth="1"/>
    <col min="14591" max="14591" width="16" style="275" customWidth="1"/>
    <col min="14592" max="14592" width="7" style="275" customWidth="1"/>
    <col min="14593" max="14593" width="14.42578125" style="275" customWidth="1"/>
    <col min="14594" max="14594" width="11" style="275" customWidth="1"/>
    <col min="14595" max="14596" width="13.85546875" style="275" customWidth="1"/>
    <col min="14597" max="14597" width="12.140625" style="275" customWidth="1"/>
    <col min="14598" max="14598" width="13.85546875" style="275" customWidth="1"/>
    <col min="14599" max="14599" width="11.5703125" style="275" customWidth="1"/>
    <col min="14600" max="14600" width="15.140625" style="275" customWidth="1"/>
    <col min="14601" max="14601" width="13.85546875" style="275" customWidth="1"/>
    <col min="14602" max="14602" width="10.5703125" style="275" customWidth="1"/>
    <col min="14603" max="14603" width="13.85546875" style="275" customWidth="1"/>
    <col min="14604" max="14604" width="11.7109375" style="275" customWidth="1"/>
    <col min="14605" max="14605" width="0" style="275" hidden="1" customWidth="1"/>
    <col min="14606" max="14606" width="35.140625" style="275" customWidth="1"/>
    <col min="14607" max="14607" width="36.28515625" style="275" customWidth="1"/>
    <col min="14608" max="14840" width="9.140625" style="275"/>
    <col min="14841" max="14841" width="3.5703125" style="275" customWidth="1"/>
    <col min="14842" max="14842" width="25.7109375" style="275" customWidth="1"/>
    <col min="14843" max="14843" width="11.5703125" style="275" customWidth="1"/>
    <col min="14844" max="14844" width="18.42578125" style="275" customWidth="1"/>
    <col min="14845" max="14845" width="10.140625" style="275" customWidth="1"/>
    <col min="14846" max="14846" width="15.5703125" style="275" customWidth="1"/>
    <col min="14847" max="14847" width="16" style="275" customWidth="1"/>
    <col min="14848" max="14848" width="7" style="275" customWidth="1"/>
    <col min="14849" max="14849" width="14.42578125" style="275" customWidth="1"/>
    <col min="14850" max="14850" width="11" style="275" customWidth="1"/>
    <col min="14851" max="14852" width="13.85546875" style="275" customWidth="1"/>
    <col min="14853" max="14853" width="12.140625" style="275" customWidth="1"/>
    <col min="14854" max="14854" width="13.85546875" style="275" customWidth="1"/>
    <col min="14855" max="14855" width="11.5703125" style="275" customWidth="1"/>
    <col min="14856" max="14856" width="15.140625" style="275" customWidth="1"/>
    <col min="14857" max="14857" width="13.85546875" style="275" customWidth="1"/>
    <col min="14858" max="14858" width="10.5703125" style="275" customWidth="1"/>
    <col min="14859" max="14859" width="13.85546875" style="275" customWidth="1"/>
    <col min="14860" max="14860" width="11.7109375" style="275" customWidth="1"/>
    <col min="14861" max="14861" width="0" style="275" hidden="1" customWidth="1"/>
    <col min="14862" max="14862" width="35.140625" style="275" customWidth="1"/>
    <col min="14863" max="14863" width="36.28515625" style="275" customWidth="1"/>
    <col min="14864" max="15096" width="9.140625" style="275"/>
    <col min="15097" max="15097" width="3.5703125" style="275" customWidth="1"/>
    <col min="15098" max="15098" width="25.7109375" style="275" customWidth="1"/>
    <col min="15099" max="15099" width="11.5703125" style="275" customWidth="1"/>
    <col min="15100" max="15100" width="18.42578125" style="275" customWidth="1"/>
    <col min="15101" max="15101" width="10.140625" style="275" customWidth="1"/>
    <col min="15102" max="15102" width="15.5703125" style="275" customWidth="1"/>
    <col min="15103" max="15103" width="16" style="275" customWidth="1"/>
    <col min="15104" max="15104" width="7" style="275" customWidth="1"/>
    <col min="15105" max="15105" width="14.42578125" style="275" customWidth="1"/>
    <col min="15106" max="15106" width="11" style="275" customWidth="1"/>
    <col min="15107" max="15108" width="13.85546875" style="275" customWidth="1"/>
    <col min="15109" max="15109" width="12.140625" style="275" customWidth="1"/>
    <col min="15110" max="15110" width="13.85546875" style="275" customWidth="1"/>
    <col min="15111" max="15111" width="11.5703125" style="275" customWidth="1"/>
    <col min="15112" max="15112" width="15.140625" style="275" customWidth="1"/>
    <col min="15113" max="15113" width="13.85546875" style="275" customWidth="1"/>
    <col min="15114" max="15114" width="10.5703125" style="275" customWidth="1"/>
    <col min="15115" max="15115" width="13.85546875" style="275" customWidth="1"/>
    <col min="15116" max="15116" width="11.7109375" style="275" customWidth="1"/>
    <col min="15117" max="15117" width="0" style="275" hidden="1" customWidth="1"/>
    <col min="15118" max="15118" width="35.140625" style="275" customWidth="1"/>
    <col min="15119" max="15119" width="36.28515625" style="275" customWidth="1"/>
    <col min="15120" max="15352" width="9.140625" style="275"/>
    <col min="15353" max="15353" width="3.5703125" style="275" customWidth="1"/>
    <col min="15354" max="15354" width="25.7109375" style="275" customWidth="1"/>
    <col min="15355" max="15355" width="11.5703125" style="275" customWidth="1"/>
    <col min="15356" max="15356" width="18.42578125" style="275" customWidth="1"/>
    <col min="15357" max="15357" width="10.140625" style="275" customWidth="1"/>
    <col min="15358" max="15358" width="15.5703125" style="275" customWidth="1"/>
    <col min="15359" max="15359" width="16" style="275" customWidth="1"/>
    <col min="15360" max="15360" width="7" style="275" customWidth="1"/>
    <col min="15361" max="15361" width="14.42578125" style="275" customWidth="1"/>
    <col min="15362" max="15362" width="11" style="275" customWidth="1"/>
    <col min="15363" max="15364" width="13.85546875" style="275" customWidth="1"/>
    <col min="15365" max="15365" width="12.140625" style="275" customWidth="1"/>
    <col min="15366" max="15366" width="13.85546875" style="275" customWidth="1"/>
    <col min="15367" max="15367" width="11.5703125" style="275" customWidth="1"/>
    <col min="15368" max="15368" width="15.140625" style="275" customWidth="1"/>
    <col min="15369" max="15369" width="13.85546875" style="275" customWidth="1"/>
    <col min="15370" max="15370" width="10.5703125" style="275" customWidth="1"/>
    <col min="15371" max="15371" width="13.85546875" style="275" customWidth="1"/>
    <col min="15372" max="15372" width="11.7109375" style="275" customWidth="1"/>
    <col min="15373" max="15373" width="0" style="275" hidden="1" customWidth="1"/>
    <col min="15374" max="15374" width="35.140625" style="275" customWidth="1"/>
    <col min="15375" max="15375" width="36.28515625" style="275" customWidth="1"/>
    <col min="15376" max="15608" width="9.140625" style="275"/>
    <col min="15609" max="15609" width="3.5703125" style="275" customWidth="1"/>
    <col min="15610" max="15610" width="25.7109375" style="275" customWidth="1"/>
    <col min="15611" max="15611" width="11.5703125" style="275" customWidth="1"/>
    <col min="15612" max="15612" width="18.42578125" style="275" customWidth="1"/>
    <col min="15613" max="15613" width="10.140625" style="275" customWidth="1"/>
    <col min="15614" max="15614" width="15.5703125" style="275" customWidth="1"/>
    <col min="15615" max="15615" width="16" style="275" customWidth="1"/>
    <col min="15616" max="15616" width="7" style="275" customWidth="1"/>
    <col min="15617" max="15617" width="14.42578125" style="275" customWidth="1"/>
    <col min="15618" max="15618" width="11" style="275" customWidth="1"/>
    <col min="15619" max="15620" width="13.85546875" style="275" customWidth="1"/>
    <col min="15621" max="15621" width="12.140625" style="275" customWidth="1"/>
    <col min="15622" max="15622" width="13.85546875" style="275" customWidth="1"/>
    <col min="15623" max="15623" width="11.5703125" style="275" customWidth="1"/>
    <col min="15624" max="15624" width="15.140625" style="275" customWidth="1"/>
    <col min="15625" max="15625" width="13.85546875" style="275" customWidth="1"/>
    <col min="15626" max="15626" width="10.5703125" style="275" customWidth="1"/>
    <col min="15627" max="15627" width="13.85546875" style="275" customWidth="1"/>
    <col min="15628" max="15628" width="11.7109375" style="275" customWidth="1"/>
    <col min="15629" max="15629" width="0" style="275" hidden="1" customWidth="1"/>
    <col min="15630" max="15630" width="35.140625" style="275" customWidth="1"/>
    <col min="15631" max="15631" width="36.28515625" style="275" customWidth="1"/>
    <col min="15632" max="15864" width="9.140625" style="275"/>
    <col min="15865" max="15865" width="3.5703125" style="275" customWidth="1"/>
    <col min="15866" max="15866" width="25.7109375" style="275" customWidth="1"/>
    <col min="15867" max="15867" width="11.5703125" style="275" customWidth="1"/>
    <col min="15868" max="15868" width="18.42578125" style="275" customWidth="1"/>
    <col min="15869" max="15869" width="10.140625" style="275" customWidth="1"/>
    <col min="15870" max="15870" width="15.5703125" style="275" customWidth="1"/>
    <col min="15871" max="15871" width="16" style="275" customWidth="1"/>
    <col min="15872" max="15872" width="7" style="275" customWidth="1"/>
    <col min="15873" max="15873" width="14.42578125" style="275" customWidth="1"/>
    <col min="15874" max="15874" width="11" style="275" customWidth="1"/>
    <col min="15875" max="15876" width="13.85546875" style="275" customWidth="1"/>
    <col min="15877" max="15877" width="12.140625" style="275" customWidth="1"/>
    <col min="15878" max="15878" width="13.85546875" style="275" customWidth="1"/>
    <col min="15879" max="15879" width="11.5703125" style="275" customWidth="1"/>
    <col min="15880" max="15880" width="15.140625" style="275" customWidth="1"/>
    <col min="15881" max="15881" width="13.85546875" style="275" customWidth="1"/>
    <col min="15882" max="15882" width="10.5703125" style="275" customWidth="1"/>
    <col min="15883" max="15883" width="13.85546875" style="275" customWidth="1"/>
    <col min="15884" max="15884" width="11.7109375" style="275" customWidth="1"/>
    <col min="15885" max="15885" width="0" style="275" hidden="1" customWidth="1"/>
    <col min="15886" max="15886" width="35.140625" style="275" customWidth="1"/>
    <col min="15887" max="15887" width="36.28515625" style="275" customWidth="1"/>
    <col min="15888" max="16120" width="9.140625" style="275"/>
    <col min="16121" max="16121" width="3.5703125" style="275" customWidth="1"/>
    <col min="16122" max="16122" width="25.7109375" style="275" customWidth="1"/>
    <col min="16123" max="16123" width="11.5703125" style="275" customWidth="1"/>
    <col min="16124" max="16124" width="18.42578125" style="275" customWidth="1"/>
    <col min="16125" max="16125" width="10.140625" style="275" customWidth="1"/>
    <col min="16126" max="16126" width="15.5703125" style="275" customWidth="1"/>
    <col min="16127" max="16127" width="16" style="275" customWidth="1"/>
    <col min="16128" max="16128" width="7" style="275" customWidth="1"/>
    <col min="16129" max="16129" width="14.42578125" style="275" customWidth="1"/>
    <col min="16130" max="16130" width="11" style="275" customWidth="1"/>
    <col min="16131" max="16132" width="13.85546875" style="275" customWidth="1"/>
    <col min="16133" max="16133" width="12.140625" style="275" customWidth="1"/>
    <col min="16134" max="16134" width="13.85546875" style="275" customWidth="1"/>
    <col min="16135" max="16135" width="11.5703125" style="275" customWidth="1"/>
    <col min="16136" max="16136" width="15.140625" style="275" customWidth="1"/>
    <col min="16137" max="16137" width="13.85546875" style="275" customWidth="1"/>
    <col min="16138" max="16138" width="10.5703125" style="275" customWidth="1"/>
    <col min="16139" max="16139" width="13.85546875" style="275" customWidth="1"/>
    <col min="16140" max="16140" width="11.7109375" style="275" customWidth="1"/>
    <col min="16141" max="16141" width="0" style="275" hidden="1" customWidth="1"/>
    <col min="16142" max="16142" width="35.140625" style="275" customWidth="1"/>
    <col min="16143" max="16143" width="36.28515625" style="275" customWidth="1"/>
    <col min="16144" max="16384" width="9.140625" style="275"/>
  </cols>
  <sheetData>
    <row r="1" spans="1:15" x14ac:dyDescent="0.2">
      <c r="M1" s="277" t="s">
        <v>282</v>
      </c>
    </row>
    <row r="2" spans="1:15" x14ac:dyDescent="0.2">
      <c r="O2" s="277" t="s">
        <v>312</v>
      </c>
    </row>
    <row r="3" spans="1:15" x14ac:dyDescent="0.2">
      <c r="A3" s="661" t="s">
        <v>297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</row>
    <row r="4" spans="1:15" x14ac:dyDescent="0.2">
      <c r="A4" s="662" t="s">
        <v>322</v>
      </c>
      <c r="B4" s="662"/>
      <c r="C4" s="662"/>
      <c r="D4" s="662"/>
      <c r="E4" s="662"/>
      <c r="F4" s="662"/>
      <c r="G4" s="662"/>
      <c r="H4" s="662"/>
      <c r="I4" s="662"/>
      <c r="J4" s="662"/>
      <c r="K4" s="662"/>
      <c r="L4" s="662"/>
      <c r="M4" s="662"/>
      <c r="N4" s="662"/>
      <c r="O4" s="662"/>
    </row>
    <row r="5" spans="1:15" x14ac:dyDescent="0.2">
      <c r="G5" s="277"/>
      <c r="H5" s="277"/>
      <c r="I5" s="277"/>
      <c r="J5" s="277"/>
      <c r="K5" s="277"/>
      <c r="L5" s="277"/>
    </row>
    <row r="6" spans="1:15" ht="32.450000000000003" customHeight="1" x14ac:dyDescent="0.2">
      <c r="A6" s="663" t="s">
        <v>0</v>
      </c>
      <c r="B6" s="664" t="s">
        <v>309</v>
      </c>
      <c r="C6" s="652" t="s">
        <v>296</v>
      </c>
      <c r="D6" s="664" t="s">
        <v>40</v>
      </c>
      <c r="E6" s="646" t="s">
        <v>306</v>
      </c>
      <c r="F6" s="646"/>
      <c r="G6" s="665"/>
      <c r="H6" s="665" t="s">
        <v>283</v>
      </c>
      <c r="I6" s="666"/>
      <c r="J6" s="666"/>
      <c r="K6" s="666"/>
      <c r="L6" s="667"/>
      <c r="M6" s="278"/>
      <c r="N6" s="646" t="s">
        <v>284</v>
      </c>
      <c r="O6" s="646"/>
    </row>
    <row r="7" spans="1:15" ht="13.15" customHeight="1" x14ac:dyDescent="0.2">
      <c r="A7" s="663"/>
      <c r="B7" s="664"/>
      <c r="C7" s="652"/>
      <c r="D7" s="664"/>
      <c r="E7" s="645" t="s">
        <v>298</v>
      </c>
      <c r="F7" s="646" t="s">
        <v>285</v>
      </c>
      <c r="G7" s="647" t="s">
        <v>286</v>
      </c>
      <c r="H7" s="668" t="s">
        <v>299</v>
      </c>
      <c r="I7" s="668" t="s">
        <v>300</v>
      </c>
      <c r="J7" s="668" t="s">
        <v>301</v>
      </c>
      <c r="K7" s="668" t="s">
        <v>302</v>
      </c>
      <c r="L7" s="668" t="s">
        <v>287</v>
      </c>
      <c r="M7" s="279"/>
      <c r="N7" s="646" t="s">
        <v>288</v>
      </c>
      <c r="O7" s="646" t="s">
        <v>289</v>
      </c>
    </row>
    <row r="8" spans="1:15" ht="80.45" customHeight="1" x14ac:dyDescent="0.2">
      <c r="A8" s="663"/>
      <c r="B8" s="664"/>
      <c r="C8" s="652"/>
      <c r="D8" s="664"/>
      <c r="E8" s="645"/>
      <c r="F8" s="646"/>
      <c r="G8" s="647"/>
      <c r="H8" s="670"/>
      <c r="I8" s="669"/>
      <c r="J8" s="669"/>
      <c r="K8" s="669"/>
      <c r="L8" s="669"/>
      <c r="M8" s="280"/>
      <c r="N8" s="646"/>
      <c r="O8" s="646"/>
    </row>
    <row r="9" spans="1:15" x14ac:dyDescent="0.2">
      <c r="A9" s="281">
        <v>1</v>
      </c>
      <c r="B9" s="281">
        <v>2</v>
      </c>
      <c r="C9" s="282">
        <v>3</v>
      </c>
      <c r="D9" s="283">
        <v>4</v>
      </c>
      <c r="E9" s="283">
        <v>6</v>
      </c>
      <c r="F9" s="283">
        <v>7</v>
      </c>
      <c r="G9" s="283">
        <v>8</v>
      </c>
      <c r="H9" s="281">
        <v>9</v>
      </c>
      <c r="I9" s="281">
        <v>10</v>
      </c>
      <c r="J9" s="281">
        <v>11</v>
      </c>
      <c r="K9" s="281">
        <v>12</v>
      </c>
      <c r="L9" s="281">
        <v>13</v>
      </c>
      <c r="M9" s="281">
        <v>21</v>
      </c>
      <c r="N9" s="281">
        <v>14</v>
      </c>
      <c r="O9" s="281">
        <v>15</v>
      </c>
    </row>
    <row r="10" spans="1:15" ht="13.15" customHeight="1" x14ac:dyDescent="0.2">
      <c r="A10" s="651" t="s">
        <v>310</v>
      </c>
      <c r="B10" s="651"/>
      <c r="C10" s="658"/>
      <c r="D10" s="284" t="s">
        <v>41</v>
      </c>
      <c r="E10" s="285">
        <f t="shared" ref="E10:F10" si="0">E11+E12+E13+E14</f>
        <v>0</v>
      </c>
      <c r="F10" s="285">
        <f t="shared" si="0"/>
        <v>0</v>
      </c>
      <c r="G10" s="286" t="e">
        <f>F10/E10*100</f>
        <v>#DIV/0!</v>
      </c>
      <c r="H10" s="648" t="s">
        <v>290</v>
      </c>
      <c r="I10" s="648" t="s">
        <v>290</v>
      </c>
      <c r="J10" s="648" t="s">
        <v>290</v>
      </c>
      <c r="K10" s="648" t="s">
        <v>290</v>
      </c>
      <c r="L10" s="648" t="s">
        <v>290</v>
      </c>
      <c r="M10" s="653"/>
      <c r="N10" s="654"/>
      <c r="O10" s="654"/>
    </row>
    <row r="11" spans="1:15" ht="25.5" x14ac:dyDescent="0.2">
      <c r="A11" s="651"/>
      <c r="B11" s="651"/>
      <c r="C11" s="659"/>
      <c r="D11" s="284" t="s">
        <v>37</v>
      </c>
      <c r="E11" s="285">
        <f t="shared" ref="E11:F13" si="1">E17+E27</f>
        <v>0</v>
      </c>
      <c r="F11" s="285">
        <f t="shared" si="1"/>
        <v>0</v>
      </c>
      <c r="G11" s="286" t="e">
        <f t="shared" ref="G11:G21" si="2">F11/E11*100</f>
        <v>#DIV/0!</v>
      </c>
      <c r="H11" s="649"/>
      <c r="I11" s="649"/>
      <c r="J11" s="649"/>
      <c r="K11" s="649"/>
      <c r="L11" s="649"/>
      <c r="M11" s="653"/>
      <c r="N11" s="655"/>
      <c r="O11" s="655"/>
    </row>
    <row r="12" spans="1:15" ht="25.5" x14ac:dyDescent="0.2">
      <c r="A12" s="651"/>
      <c r="B12" s="651"/>
      <c r="C12" s="659"/>
      <c r="D12" s="287" t="s">
        <v>2</v>
      </c>
      <c r="E12" s="285">
        <f t="shared" si="1"/>
        <v>0</v>
      </c>
      <c r="F12" s="285">
        <f t="shared" si="1"/>
        <v>0</v>
      </c>
      <c r="G12" s="286" t="e">
        <f t="shared" si="2"/>
        <v>#DIV/0!</v>
      </c>
      <c r="H12" s="649"/>
      <c r="I12" s="649"/>
      <c r="J12" s="649"/>
      <c r="K12" s="649"/>
      <c r="L12" s="649"/>
      <c r="M12" s="653"/>
      <c r="N12" s="655"/>
      <c r="O12" s="655"/>
    </row>
    <row r="13" spans="1:15" ht="13.15" customHeight="1" x14ac:dyDescent="0.2">
      <c r="A13" s="651"/>
      <c r="B13" s="651"/>
      <c r="C13" s="659"/>
      <c r="D13" s="287" t="s">
        <v>43</v>
      </c>
      <c r="E13" s="285">
        <f t="shared" si="1"/>
        <v>0</v>
      </c>
      <c r="F13" s="285">
        <f t="shared" si="1"/>
        <v>0</v>
      </c>
      <c r="G13" s="286" t="e">
        <f t="shared" si="2"/>
        <v>#DIV/0!</v>
      </c>
      <c r="H13" s="649"/>
      <c r="I13" s="649"/>
      <c r="J13" s="649"/>
      <c r="K13" s="649"/>
      <c r="L13" s="649"/>
      <c r="M13" s="653"/>
      <c r="N13" s="655"/>
      <c r="O13" s="655"/>
    </row>
    <row r="14" spans="1:15" ht="25.5" x14ac:dyDescent="0.2">
      <c r="A14" s="651"/>
      <c r="B14" s="651"/>
      <c r="C14" s="660"/>
      <c r="D14" s="287" t="s">
        <v>267</v>
      </c>
      <c r="E14" s="285">
        <f>SUM(E30+E20)</f>
        <v>0</v>
      </c>
      <c r="F14" s="285">
        <f>SUM(F30+F20)</f>
        <v>0</v>
      </c>
      <c r="G14" s="286" t="e">
        <f t="shared" si="2"/>
        <v>#DIV/0!</v>
      </c>
      <c r="H14" s="650"/>
      <c r="I14" s="650"/>
      <c r="J14" s="650"/>
      <c r="K14" s="650"/>
      <c r="L14" s="650"/>
      <c r="M14" s="653"/>
      <c r="N14" s="656"/>
      <c r="O14" s="656"/>
    </row>
    <row r="15" spans="1:15" x14ac:dyDescent="0.2">
      <c r="A15" s="657" t="s">
        <v>36</v>
      </c>
      <c r="B15" s="657"/>
      <c r="C15" s="657"/>
      <c r="D15" s="657"/>
      <c r="E15" s="657"/>
      <c r="F15" s="657"/>
      <c r="G15" s="657"/>
      <c r="H15" s="657"/>
      <c r="I15" s="657"/>
      <c r="J15" s="657"/>
      <c r="K15" s="657"/>
      <c r="L15" s="657"/>
      <c r="M15" s="657"/>
      <c r="N15" s="288"/>
      <c r="O15" s="288"/>
    </row>
    <row r="16" spans="1:15" x14ac:dyDescent="0.2">
      <c r="A16" s="644">
        <v>1</v>
      </c>
      <c r="B16" s="651" t="s">
        <v>294</v>
      </c>
      <c r="C16" s="652"/>
      <c r="D16" s="289" t="s">
        <v>41</v>
      </c>
      <c r="E16" s="285">
        <f>SUM(E17:E20)</f>
        <v>0</v>
      </c>
      <c r="F16" s="285">
        <f>SUM(F17:F20)</f>
        <v>0</v>
      </c>
      <c r="G16" s="286" t="e">
        <f t="shared" si="2"/>
        <v>#DIV/0!</v>
      </c>
      <c r="H16" s="308"/>
      <c r="I16" s="308"/>
      <c r="J16" s="308"/>
      <c r="K16" s="308"/>
      <c r="L16" s="290"/>
      <c r="M16" s="631"/>
      <c r="N16" s="632"/>
      <c r="O16" s="632"/>
    </row>
    <row r="17" spans="1:56" ht="25.5" x14ac:dyDescent="0.2">
      <c r="A17" s="644"/>
      <c r="B17" s="651"/>
      <c r="C17" s="652"/>
      <c r="D17" s="289" t="s">
        <v>37</v>
      </c>
      <c r="E17" s="285">
        <v>0</v>
      </c>
      <c r="F17" s="285">
        <v>0</v>
      </c>
      <c r="G17" s="286" t="e">
        <f t="shared" si="2"/>
        <v>#DIV/0!</v>
      </c>
      <c r="H17" s="290"/>
      <c r="I17" s="308"/>
      <c r="J17" s="290">
        <v>0</v>
      </c>
      <c r="K17" s="290">
        <v>0</v>
      </c>
      <c r="L17" s="290" t="e">
        <f t="shared" ref="L17:L19" si="3">K17/J17*100</f>
        <v>#DIV/0!</v>
      </c>
      <c r="M17" s="631"/>
      <c r="N17" s="633"/>
      <c r="O17" s="633"/>
    </row>
    <row r="18" spans="1:56" ht="38.25" x14ac:dyDescent="0.2">
      <c r="A18" s="644"/>
      <c r="B18" s="651"/>
      <c r="C18" s="652"/>
      <c r="D18" s="291" t="s">
        <v>291</v>
      </c>
      <c r="E18" s="285">
        <v>0</v>
      </c>
      <c r="F18" s="285">
        <v>0</v>
      </c>
      <c r="G18" s="285" t="e">
        <f t="shared" si="2"/>
        <v>#DIV/0!</v>
      </c>
      <c r="H18" s="290"/>
      <c r="I18" s="290"/>
      <c r="J18" s="290">
        <v>0</v>
      </c>
      <c r="K18" s="290">
        <v>0</v>
      </c>
      <c r="L18" s="290" t="e">
        <f t="shared" si="3"/>
        <v>#DIV/0!</v>
      </c>
      <c r="M18" s="631"/>
      <c r="N18" s="633"/>
      <c r="O18" s="633"/>
    </row>
    <row r="19" spans="1:56" ht="13.15" customHeight="1" x14ac:dyDescent="0.2">
      <c r="A19" s="644"/>
      <c r="B19" s="651"/>
      <c r="C19" s="652"/>
      <c r="D19" s="291" t="s">
        <v>43</v>
      </c>
      <c r="E19" s="285">
        <v>0</v>
      </c>
      <c r="F19" s="285">
        <v>0</v>
      </c>
      <c r="G19" s="286" t="e">
        <f t="shared" si="2"/>
        <v>#DIV/0!</v>
      </c>
      <c r="H19" s="290"/>
      <c r="I19" s="290"/>
      <c r="J19" s="290">
        <v>0</v>
      </c>
      <c r="K19" s="290">
        <v>0</v>
      </c>
      <c r="L19" s="290" t="e">
        <f t="shared" si="3"/>
        <v>#DIV/0!</v>
      </c>
      <c r="M19" s="631"/>
      <c r="N19" s="633"/>
      <c r="O19" s="633"/>
    </row>
    <row r="20" spans="1:56" s="293" customFormat="1" ht="25.5" x14ac:dyDescent="0.2">
      <c r="A20" s="644"/>
      <c r="B20" s="651"/>
      <c r="C20" s="652"/>
      <c r="D20" s="291" t="s">
        <v>267</v>
      </c>
      <c r="E20" s="285">
        <v>0</v>
      </c>
      <c r="F20" s="285">
        <v>0</v>
      </c>
      <c r="G20" s="286" t="e">
        <f t="shared" si="2"/>
        <v>#DIV/0!</v>
      </c>
      <c r="H20" s="290"/>
      <c r="I20" s="290"/>
      <c r="J20" s="290">
        <v>0</v>
      </c>
      <c r="K20" s="290">
        <v>0</v>
      </c>
      <c r="L20" s="290" t="e">
        <f>K20/J20*100</f>
        <v>#DIV/0!</v>
      </c>
      <c r="M20" s="631"/>
      <c r="N20" s="634"/>
      <c r="O20" s="634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  <c r="AY20" s="292"/>
      <c r="AZ20" s="292"/>
      <c r="BA20" s="292"/>
      <c r="BB20" s="292"/>
      <c r="BC20" s="292"/>
      <c r="BD20" s="292"/>
    </row>
    <row r="21" spans="1:56" s="293" customFormat="1" x14ac:dyDescent="0.2">
      <c r="A21" s="635">
        <v>2</v>
      </c>
      <c r="B21" s="638" t="s">
        <v>295</v>
      </c>
      <c r="C21" s="641"/>
      <c r="D21" s="294" t="s">
        <v>41</v>
      </c>
      <c r="E21" s="295">
        <f>SUM(E22:E25)</f>
        <v>0</v>
      </c>
      <c r="F21" s="295">
        <f>SUM(F22:F25)</f>
        <v>0</v>
      </c>
      <c r="G21" s="286" t="e">
        <f t="shared" si="2"/>
        <v>#DIV/0!</v>
      </c>
      <c r="H21" s="296"/>
      <c r="I21" s="296"/>
      <c r="J21" s="296"/>
      <c r="K21" s="296"/>
      <c r="L21" s="296"/>
      <c r="N21" s="632"/>
      <c r="O21" s="63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</row>
    <row r="22" spans="1:56" s="293" customFormat="1" ht="25.5" x14ac:dyDescent="0.2">
      <c r="A22" s="636"/>
      <c r="B22" s="639"/>
      <c r="C22" s="642"/>
      <c r="D22" s="289" t="s">
        <v>37</v>
      </c>
      <c r="E22" s="295">
        <v>0</v>
      </c>
      <c r="F22" s="295">
        <v>0</v>
      </c>
      <c r="G22" s="286">
        <v>0</v>
      </c>
      <c r="J22" s="305"/>
      <c r="K22" s="305"/>
      <c r="L22" s="305"/>
      <c r="N22" s="633"/>
      <c r="O22" s="633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</row>
    <row r="23" spans="1:56" s="293" customFormat="1" ht="38.25" x14ac:dyDescent="0.2">
      <c r="A23" s="636"/>
      <c r="B23" s="639"/>
      <c r="C23" s="642"/>
      <c r="D23" s="291" t="s">
        <v>291</v>
      </c>
      <c r="E23" s="295">
        <v>0</v>
      </c>
      <c r="F23" s="297">
        <v>0</v>
      </c>
      <c r="G23" s="286" t="e">
        <f t="shared" ref="G23:G24" si="4">F23/E23*100</f>
        <v>#DIV/0!</v>
      </c>
      <c r="H23" s="305"/>
      <c r="I23" s="305"/>
      <c r="J23" s="305">
        <v>0</v>
      </c>
      <c r="K23" s="305">
        <v>0</v>
      </c>
      <c r="L23" s="305" t="e">
        <f>K23/J23*100</f>
        <v>#DIV/0!</v>
      </c>
      <c r="N23" s="633"/>
      <c r="O23" s="633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</row>
    <row r="24" spans="1:56" s="293" customFormat="1" x14ac:dyDescent="0.2">
      <c r="A24" s="636"/>
      <c r="B24" s="639"/>
      <c r="C24" s="642"/>
      <c r="D24" s="291" t="s">
        <v>43</v>
      </c>
      <c r="E24" s="295">
        <v>0</v>
      </c>
      <c r="F24" s="297">
        <v>0</v>
      </c>
      <c r="G24" s="286" t="e">
        <f t="shared" si="4"/>
        <v>#DIV/0!</v>
      </c>
      <c r="H24" s="305"/>
      <c r="I24" s="305"/>
      <c r="J24" s="305">
        <v>0</v>
      </c>
      <c r="K24" s="305">
        <v>0</v>
      </c>
      <c r="L24" s="305" t="e">
        <f>K24/J24*100</f>
        <v>#DIV/0!</v>
      </c>
      <c r="N24" s="633"/>
      <c r="O24" s="633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</row>
    <row r="25" spans="1:56" s="293" customFormat="1" ht="25.5" x14ac:dyDescent="0.2">
      <c r="A25" s="637"/>
      <c r="B25" s="640"/>
      <c r="C25" s="643"/>
      <c r="D25" s="291" t="s">
        <v>267</v>
      </c>
      <c r="E25" s="295">
        <v>0</v>
      </c>
      <c r="F25" s="295">
        <v>0</v>
      </c>
      <c r="G25" s="286">
        <v>0</v>
      </c>
      <c r="H25" s="305"/>
      <c r="I25" s="305"/>
      <c r="J25" s="305"/>
      <c r="K25" s="305"/>
      <c r="L25" s="305"/>
      <c r="N25" s="634"/>
      <c r="O25" s="634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</row>
    <row r="26" spans="1:56" s="293" customFormat="1" x14ac:dyDescent="0.2">
      <c r="A26" s="635">
        <v>3</v>
      </c>
      <c r="B26" s="638" t="s">
        <v>305</v>
      </c>
      <c r="C26" s="641"/>
      <c r="D26" s="294" t="s">
        <v>41</v>
      </c>
      <c r="E26" s="295">
        <f>SUM(E27:E30)</f>
        <v>0</v>
      </c>
      <c r="F26" s="295">
        <f>SUM(F27:F30)</f>
        <v>0</v>
      </c>
      <c r="G26" s="286" t="e">
        <f t="shared" ref="G26" si="5">F26/E26*100</f>
        <v>#DIV/0!</v>
      </c>
      <c r="H26" s="296"/>
      <c r="I26" s="296"/>
      <c r="J26" s="296"/>
      <c r="K26" s="296"/>
      <c r="L26" s="296"/>
      <c r="N26" s="632"/>
      <c r="O26" s="63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</row>
    <row r="27" spans="1:56" s="293" customFormat="1" ht="25.5" x14ac:dyDescent="0.2">
      <c r="A27" s="636"/>
      <c r="B27" s="639"/>
      <c r="C27" s="642"/>
      <c r="D27" s="289" t="s">
        <v>37</v>
      </c>
      <c r="E27" s="295">
        <v>0</v>
      </c>
      <c r="F27" s="295">
        <v>0</v>
      </c>
      <c r="G27" s="286">
        <v>0</v>
      </c>
      <c r="J27" s="304"/>
      <c r="K27" s="304"/>
      <c r="L27" s="304"/>
      <c r="N27" s="633"/>
      <c r="O27" s="633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</row>
    <row r="28" spans="1:56" s="293" customFormat="1" ht="38.25" x14ac:dyDescent="0.2">
      <c r="A28" s="636"/>
      <c r="B28" s="639"/>
      <c r="C28" s="642"/>
      <c r="D28" s="291" t="s">
        <v>291</v>
      </c>
      <c r="E28" s="295">
        <v>0</v>
      </c>
      <c r="F28" s="297">
        <v>0</v>
      </c>
      <c r="G28" s="286" t="e">
        <f t="shared" ref="G28:G29" si="6">F28/E28*100</f>
        <v>#DIV/0!</v>
      </c>
      <c r="H28" s="304"/>
      <c r="I28" s="304"/>
      <c r="J28" s="304">
        <v>0</v>
      </c>
      <c r="K28" s="304">
        <v>0</v>
      </c>
      <c r="L28" s="304" t="e">
        <f>K28/J28*100</f>
        <v>#DIV/0!</v>
      </c>
      <c r="N28" s="633"/>
      <c r="O28" s="633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</row>
    <row r="29" spans="1:56" s="293" customFormat="1" x14ac:dyDescent="0.2">
      <c r="A29" s="636"/>
      <c r="B29" s="639"/>
      <c r="C29" s="642"/>
      <c r="D29" s="291" t="s">
        <v>43</v>
      </c>
      <c r="E29" s="295">
        <v>0</v>
      </c>
      <c r="F29" s="297">
        <v>0</v>
      </c>
      <c r="G29" s="286" t="e">
        <f t="shared" si="6"/>
        <v>#DIV/0!</v>
      </c>
      <c r="H29" s="304"/>
      <c r="I29" s="304"/>
      <c r="J29" s="304">
        <v>0</v>
      </c>
      <c r="K29" s="304">
        <v>0</v>
      </c>
      <c r="L29" s="304" t="e">
        <f>K29/J29*100</f>
        <v>#DIV/0!</v>
      </c>
      <c r="N29" s="633"/>
      <c r="O29" s="633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</row>
    <row r="30" spans="1:56" s="293" customFormat="1" ht="25.5" x14ac:dyDescent="0.2">
      <c r="A30" s="637"/>
      <c r="B30" s="640"/>
      <c r="C30" s="643"/>
      <c r="D30" s="291" t="s">
        <v>267</v>
      </c>
      <c r="E30" s="295">
        <v>0</v>
      </c>
      <c r="F30" s="295">
        <v>0</v>
      </c>
      <c r="G30" s="286">
        <v>0</v>
      </c>
      <c r="H30" s="304"/>
      <c r="I30" s="304"/>
      <c r="J30" s="304"/>
      <c r="K30" s="304"/>
      <c r="L30" s="304"/>
      <c r="N30" s="634"/>
      <c r="O30" s="634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</row>
    <row r="32" spans="1:56" s="298" customFormat="1" ht="11.85" customHeight="1" x14ac:dyDescent="0.2">
      <c r="A32" s="298" t="s">
        <v>292</v>
      </c>
      <c r="C32" s="299"/>
    </row>
    <row r="33" spans="1:16" s="298" customFormat="1" ht="32.450000000000003" customHeight="1" x14ac:dyDescent="0.2">
      <c r="A33" s="673" t="s">
        <v>303</v>
      </c>
      <c r="B33" s="673"/>
      <c r="C33" s="673"/>
      <c r="D33" s="673"/>
      <c r="E33" s="673"/>
      <c r="F33" s="673"/>
      <c r="G33" s="673"/>
    </row>
    <row r="34" spans="1:16" ht="35.450000000000003" customHeight="1" x14ac:dyDescent="0.2">
      <c r="A34" s="674" t="s">
        <v>308</v>
      </c>
      <c r="B34" s="674"/>
      <c r="C34" s="674"/>
      <c r="D34" s="674"/>
      <c r="E34" s="674"/>
      <c r="F34" s="674"/>
      <c r="G34" s="674"/>
    </row>
    <row r="35" spans="1:16" x14ac:dyDescent="0.2">
      <c r="A35" s="300"/>
      <c r="B35" s="300"/>
    </row>
    <row r="36" spans="1:16" s="301" customFormat="1" ht="21.4" customHeight="1" x14ac:dyDescent="0.25">
      <c r="A36" s="675" t="s">
        <v>272</v>
      </c>
      <c r="B36" s="675"/>
      <c r="C36" s="675"/>
      <c r="D36" s="675"/>
      <c r="E36" s="675"/>
      <c r="F36" s="675"/>
      <c r="G36" s="675"/>
      <c r="H36" s="586"/>
      <c r="I36" s="586"/>
      <c r="J36" s="586"/>
      <c r="K36" s="586"/>
      <c r="L36" s="586"/>
      <c r="M36" s="309"/>
      <c r="N36" s="309"/>
      <c r="O36" s="303" t="s">
        <v>293</v>
      </c>
      <c r="P36" s="302"/>
    </row>
    <row r="37" spans="1:16" ht="33.6" customHeight="1" x14ac:dyDescent="0.3">
      <c r="A37" s="676" t="s">
        <v>311</v>
      </c>
      <c r="B37" s="676"/>
      <c r="C37" s="676"/>
      <c r="D37" s="676"/>
      <c r="E37" s="676"/>
      <c r="F37" s="676"/>
      <c r="G37" s="676"/>
      <c r="H37" s="676"/>
      <c r="I37" s="676"/>
      <c r="J37" s="676"/>
      <c r="K37" s="676"/>
      <c r="L37" s="310"/>
      <c r="M37" s="310"/>
      <c r="N37" s="310"/>
    </row>
    <row r="38" spans="1:16" ht="18.75" x14ac:dyDescent="0.3">
      <c r="A38" s="583" t="s">
        <v>263</v>
      </c>
      <c r="B38" s="672"/>
      <c r="C38" s="307"/>
      <c r="D38" s="120"/>
      <c r="E38" s="121"/>
      <c r="F38" s="121"/>
      <c r="G38" s="121"/>
      <c r="H38" s="307"/>
      <c r="I38" s="307"/>
      <c r="J38" s="307"/>
      <c r="K38" s="307"/>
      <c r="L38" s="310"/>
      <c r="M38" s="310"/>
      <c r="N38" s="310"/>
    </row>
    <row r="39" spans="1:16" ht="18.75" x14ac:dyDescent="0.3">
      <c r="A39" s="585" t="s">
        <v>321</v>
      </c>
      <c r="B39" s="585"/>
      <c r="C39" s="585"/>
      <c r="D39" s="671"/>
      <c r="E39" s="671"/>
      <c r="F39" s="671"/>
      <c r="G39" s="671"/>
      <c r="H39" s="671"/>
      <c r="I39" s="671"/>
      <c r="J39" s="671"/>
      <c r="K39" s="671"/>
      <c r="L39" s="310"/>
      <c r="M39" s="310"/>
      <c r="N39" s="310"/>
    </row>
  </sheetData>
  <mergeCells count="52">
    <mergeCell ref="A39:K39"/>
    <mergeCell ref="A38:B38"/>
    <mergeCell ref="A33:G33"/>
    <mergeCell ref="A34:G34"/>
    <mergeCell ref="A36:L36"/>
    <mergeCell ref="A37:K37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E7:E8"/>
    <mergeCell ref="F7:F8"/>
    <mergeCell ref="G7:G8"/>
    <mergeCell ref="L10:L14"/>
    <mergeCell ref="B16:B20"/>
    <mergeCell ref="C16:C20"/>
    <mergeCell ref="M16:M20"/>
    <mergeCell ref="N16:N20"/>
    <mergeCell ref="O16:O20"/>
    <mergeCell ref="A26:A30"/>
    <mergeCell ref="B26:B30"/>
    <mergeCell ref="C26:C30"/>
    <mergeCell ref="N26:N30"/>
    <mergeCell ref="O21:O25"/>
    <mergeCell ref="O26:O30"/>
    <mergeCell ref="A21:A25"/>
    <mergeCell ref="B21:B25"/>
    <mergeCell ref="C21:C25"/>
    <mergeCell ref="N21:N25"/>
    <mergeCell ref="A16:A20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472" t="s">
        <v>57</v>
      </c>
      <c r="B1" s="472"/>
      <c r="C1" s="472"/>
      <c r="D1" s="472"/>
      <c r="E1" s="472"/>
    </row>
    <row r="2" spans="1:5" x14ac:dyDescent="0.25">
      <c r="A2" s="12"/>
      <c r="B2" s="12"/>
      <c r="C2" s="12"/>
      <c r="D2" s="12"/>
      <c r="E2" s="12"/>
    </row>
    <row r="3" spans="1:5" x14ac:dyDescent="0.25">
      <c r="A3" s="473" t="s">
        <v>129</v>
      </c>
      <c r="B3" s="473"/>
      <c r="C3" s="473"/>
      <c r="D3" s="473"/>
      <c r="E3" s="473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474" t="s">
        <v>78</v>
      </c>
      <c r="B26" s="474"/>
      <c r="C26" s="474"/>
      <c r="D26" s="474"/>
      <c r="E26" s="474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474" t="s">
        <v>79</v>
      </c>
      <c r="B28" s="474"/>
      <c r="C28" s="474"/>
      <c r="D28" s="474"/>
      <c r="E28" s="474"/>
    </row>
    <row r="29" spans="1:5" x14ac:dyDescent="0.25">
      <c r="A29" s="474"/>
      <c r="B29" s="474"/>
      <c r="C29" s="474"/>
      <c r="D29" s="474"/>
      <c r="E29" s="474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488" t="s">
        <v>45</v>
      </c>
      <c r="C3" s="488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475" t="s">
        <v>1</v>
      </c>
      <c r="B5" s="482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 x14ac:dyDescent="0.2">
      <c r="A6" s="475"/>
      <c r="B6" s="482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475"/>
      <c r="B7" s="482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475" t="s">
        <v>3</v>
      </c>
      <c r="B8" s="482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76" t="s">
        <v>204</v>
      </c>
      <c r="N8" s="477"/>
      <c r="O8" s="478"/>
      <c r="P8" s="56"/>
      <c r="Q8" s="56"/>
    </row>
    <row r="9" spans="1:256" ht="33.950000000000003" customHeight="1" x14ac:dyDescent="0.2">
      <c r="A9" s="475"/>
      <c r="B9" s="482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475" t="s">
        <v>4</v>
      </c>
      <c r="B10" s="482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475"/>
      <c r="B11" s="482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475" t="s">
        <v>5</v>
      </c>
      <c r="B12" s="482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475"/>
      <c r="B13" s="482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475" t="s">
        <v>9</v>
      </c>
      <c r="B14" s="482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475"/>
      <c r="B15" s="482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93"/>
      <c r="AJ16" s="493"/>
      <c r="AK16" s="493"/>
      <c r="AZ16" s="493"/>
      <c r="BA16" s="493"/>
      <c r="BB16" s="493"/>
      <c r="BQ16" s="493"/>
      <c r="BR16" s="493"/>
      <c r="BS16" s="493"/>
      <c r="CH16" s="493"/>
      <c r="CI16" s="493"/>
      <c r="CJ16" s="493"/>
      <c r="CY16" s="493"/>
      <c r="CZ16" s="493"/>
      <c r="DA16" s="493"/>
      <c r="DP16" s="493"/>
      <c r="DQ16" s="493"/>
      <c r="DR16" s="493"/>
      <c r="EG16" s="493"/>
      <c r="EH16" s="493"/>
      <c r="EI16" s="493"/>
      <c r="EX16" s="493"/>
      <c r="EY16" s="493"/>
      <c r="EZ16" s="493"/>
      <c r="FO16" s="493"/>
      <c r="FP16" s="493"/>
      <c r="FQ16" s="493"/>
      <c r="GF16" s="493"/>
      <c r="GG16" s="493"/>
      <c r="GH16" s="493"/>
      <c r="GW16" s="493"/>
      <c r="GX16" s="493"/>
      <c r="GY16" s="493"/>
      <c r="HN16" s="493"/>
      <c r="HO16" s="493"/>
      <c r="HP16" s="493"/>
      <c r="IE16" s="493"/>
      <c r="IF16" s="493"/>
      <c r="IG16" s="493"/>
      <c r="IV16" s="493"/>
    </row>
    <row r="17" spans="1:17" ht="320.25" customHeight="1" x14ac:dyDescent="0.2">
      <c r="A17" s="475" t="s">
        <v>6</v>
      </c>
      <c r="B17" s="482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475"/>
      <c r="B18" s="482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475" t="s">
        <v>7</v>
      </c>
      <c r="B19" s="482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475"/>
      <c r="B20" s="482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475" t="s">
        <v>8</v>
      </c>
      <c r="B21" s="482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475"/>
      <c r="B22" s="482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479" t="s">
        <v>14</v>
      </c>
      <c r="B23" s="484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481"/>
      <c r="B24" s="484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483" t="s">
        <v>15</v>
      </c>
      <c r="B25" s="484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483"/>
      <c r="B26" s="484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475" t="s">
        <v>93</v>
      </c>
      <c r="B31" s="482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475"/>
      <c r="B32" s="482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475" t="s">
        <v>95</v>
      </c>
      <c r="B34" s="482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475"/>
      <c r="B35" s="482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491" t="s">
        <v>97</v>
      </c>
      <c r="B36" s="489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492"/>
      <c r="B37" s="490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475" t="s">
        <v>99</v>
      </c>
      <c r="B39" s="482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99" t="s">
        <v>246</v>
      </c>
      <c r="I39" s="500"/>
      <c r="J39" s="500"/>
      <c r="K39" s="500"/>
      <c r="L39" s="500"/>
      <c r="M39" s="500"/>
      <c r="N39" s="500"/>
      <c r="O39" s="501"/>
      <c r="P39" s="55" t="s">
        <v>188</v>
      </c>
      <c r="Q39" s="56"/>
    </row>
    <row r="40" spans="1:17" ht="39.950000000000003" customHeight="1" x14ac:dyDescent="0.2">
      <c r="A40" s="475" t="s">
        <v>10</v>
      </c>
      <c r="B40" s="482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475" t="s">
        <v>100</v>
      </c>
      <c r="B41" s="482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475"/>
      <c r="B42" s="482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475" t="s">
        <v>102</v>
      </c>
      <c r="B43" s="482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96" t="s">
        <v>191</v>
      </c>
      <c r="H43" s="497"/>
      <c r="I43" s="497"/>
      <c r="J43" s="497"/>
      <c r="K43" s="497"/>
      <c r="L43" s="497"/>
      <c r="M43" s="497"/>
      <c r="N43" s="497"/>
      <c r="O43" s="498"/>
      <c r="P43" s="56"/>
      <c r="Q43" s="56"/>
    </row>
    <row r="44" spans="1:17" ht="39.950000000000003" customHeight="1" x14ac:dyDescent="0.2">
      <c r="A44" s="475"/>
      <c r="B44" s="482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475" t="s">
        <v>104</v>
      </c>
      <c r="B45" s="482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475" t="s">
        <v>12</v>
      </c>
      <c r="B46" s="482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486" t="s">
        <v>107</v>
      </c>
      <c r="B47" s="489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487"/>
      <c r="B48" s="490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486" t="s">
        <v>108</v>
      </c>
      <c r="B49" s="489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487"/>
      <c r="B50" s="490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475" t="s">
        <v>110</v>
      </c>
      <c r="B51" s="482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475"/>
      <c r="B52" s="482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475" t="s">
        <v>113</v>
      </c>
      <c r="B53" s="482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475"/>
      <c r="B54" s="482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475" t="s">
        <v>114</v>
      </c>
      <c r="B55" s="482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475"/>
      <c r="B56" s="482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475" t="s">
        <v>116</v>
      </c>
      <c r="B57" s="482" t="s">
        <v>117</v>
      </c>
      <c r="C57" s="53" t="s">
        <v>20</v>
      </c>
      <c r="D57" s="93" t="s">
        <v>234</v>
      </c>
      <c r="E57" s="92"/>
      <c r="F57" s="92" t="s">
        <v>235</v>
      </c>
      <c r="G57" s="485" t="s">
        <v>232</v>
      </c>
      <c r="H57" s="485"/>
      <c r="I57" s="92" t="s">
        <v>236</v>
      </c>
      <c r="J57" s="92" t="s">
        <v>237</v>
      </c>
      <c r="K57" s="476" t="s">
        <v>238</v>
      </c>
      <c r="L57" s="477"/>
      <c r="M57" s="477"/>
      <c r="N57" s="477"/>
      <c r="O57" s="478"/>
      <c r="P57" s="88" t="s">
        <v>198</v>
      </c>
      <c r="Q57" s="56"/>
    </row>
    <row r="58" spans="1:17" ht="39.950000000000003" customHeight="1" x14ac:dyDescent="0.2">
      <c r="A58" s="475"/>
      <c r="B58" s="482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479" t="s">
        <v>119</v>
      </c>
      <c r="B59" s="479" t="s">
        <v>118</v>
      </c>
      <c r="C59" s="479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480"/>
      <c r="B60" s="480"/>
      <c r="C60" s="480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480"/>
      <c r="B61" s="480"/>
      <c r="C61" s="481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481"/>
      <c r="B62" s="481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475" t="s">
        <v>120</v>
      </c>
      <c r="B63" s="482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475"/>
      <c r="B64" s="482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483" t="s">
        <v>122</v>
      </c>
      <c r="B65" s="484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483"/>
      <c r="B66" s="484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475" t="s">
        <v>124</v>
      </c>
      <c r="B67" s="482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475"/>
      <c r="B68" s="482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486" t="s">
        <v>126</v>
      </c>
      <c r="B69" s="489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487"/>
      <c r="B70" s="490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494" t="s">
        <v>254</v>
      </c>
      <c r="C73" s="494"/>
      <c r="D73" s="494"/>
      <c r="E73" s="494"/>
      <c r="F73" s="494"/>
      <c r="G73" s="494"/>
      <c r="H73" s="494"/>
      <c r="I73" s="494"/>
      <c r="J73" s="494"/>
      <c r="K73" s="494"/>
      <c r="L73" s="494"/>
      <c r="M73" s="494"/>
      <c r="N73" s="494"/>
      <c r="O73" s="494"/>
      <c r="P73" s="494"/>
      <c r="Q73" s="494"/>
      <c r="R73" s="494"/>
      <c r="S73" s="494"/>
      <c r="T73" s="494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495" t="s">
        <v>215</v>
      </c>
      <c r="C79" s="495"/>
      <c r="D79" s="495"/>
      <c r="E79" s="495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5"/>
  <sheetViews>
    <sheetView view="pageBreakPreview" zoomScale="80" zoomScaleSheetLayoutView="80" workbookViewId="0">
      <pane xSplit="6" ySplit="11" topLeftCell="G24" activePane="bottomRight" state="frozen"/>
      <selection pane="topRight" activeCell="G1" sqref="G1"/>
      <selection pane="bottomLeft" activeCell="A12" sqref="A12"/>
      <selection pane="bottomRight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8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601" t="s">
        <v>314</v>
      </c>
      <c r="AZ1" s="601"/>
      <c r="BA1" s="601"/>
      <c r="BB1" s="601"/>
    </row>
    <row r="2" spans="1:54" ht="18.75" x14ac:dyDescent="0.25">
      <c r="BB2" s="228" t="s">
        <v>273</v>
      </c>
    </row>
    <row r="3" spans="1:54" s="110" customFormat="1" ht="24" customHeight="1" x14ac:dyDescent="0.25">
      <c r="A3" s="538" t="s">
        <v>324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  <c r="AR3" s="538"/>
      <c r="AS3" s="538"/>
      <c r="AT3" s="538"/>
      <c r="AU3" s="538"/>
      <c r="AV3" s="538"/>
      <c r="AW3" s="538"/>
      <c r="AX3" s="538"/>
      <c r="AY3" s="538"/>
      <c r="AZ3" s="538"/>
      <c r="BA3" s="538"/>
      <c r="BB3" s="538"/>
    </row>
    <row r="4" spans="1:54" s="96" customFormat="1" ht="17.25" customHeight="1" x14ac:dyDescent="0.25">
      <c r="A4" s="539" t="s">
        <v>323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</row>
    <row r="5" spans="1:54" s="97" customFormat="1" ht="24" customHeight="1" x14ac:dyDescent="0.25">
      <c r="A5" s="540" t="s">
        <v>262</v>
      </c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0"/>
    </row>
    <row r="6" spans="1:54" s="97" customFormat="1" ht="24" customHeight="1" x14ac:dyDescent="0.25">
      <c r="A6" s="581" t="s">
        <v>313</v>
      </c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2"/>
      <c r="AA6" s="582"/>
      <c r="AB6" s="582"/>
      <c r="AC6" s="582"/>
      <c r="AD6" s="582"/>
      <c r="AE6" s="582"/>
      <c r="AF6" s="582"/>
      <c r="AG6" s="582"/>
      <c r="AH6" s="582"/>
      <c r="AI6" s="582"/>
      <c r="AJ6" s="582"/>
      <c r="AK6" s="582"/>
      <c r="AL6" s="582"/>
      <c r="AM6" s="582"/>
      <c r="AN6" s="582"/>
      <c r="AO6" s="582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</row>
    <row r="7" spans="1:54" ht="13.5" thickBot="1" x14ac:dyDescent="0.3">
      <c r="A7" s="541"/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541"/>
      <c r="P7" s="541"/>
      <c r="Q7" s="541"/>
      <c r="R7" s="541"/>
      <c r="S7" s="541"/>
      <c r="T7" s="541"/>
      <c r="U7" s="541"/>
      <c r="V7" s="541"/>
      <c r="W7" s="541"/>
      <c r="X7" s="541"/>
      <c r="Y7" s="541"/>
      <c r="Z7" s="541"/>
      <c r="AA7" s="541"/>
      <c r="AB7" s="541"/>
      <c r="AC7" s="541"/>
      <c r="AD7" s="541"/>
      <c r="AE7" s="541"/>
      <c r="AF7" s="541"/>
      <c r="AG7" s="541"/>
      <c r="AH7" s="541"/>
      <c r="AI7" s="541"/>
      <c r="AJ7" s="541"/>
      <c r="AK7" s="541"/>
      <c r="AL7" s="541"/>
      <c r="AM7" s="541"/>
      <c r="AN7" s="541"/>
      <c r="AO7" s="541"/>
      <c r="AP7" s="112"/>
      <c r="AQ7" s="112"/>
      <c r="AR7" s="112"/>
      <c r="AS7" s="112"/>
      <c r="AT7" s="95"/>
      <c r="AU7" s="95"/>
      <c r="AV7" s="95"/>
      <c r="AW7" s="95"/>
      <c r="AX7" s="95"/>
      <c r="AY7" s="98"/>
      <c r="AZ7" s="98"/>
      <c r="BA7" s="98"/>
      <c r="BB7" s="99" t="s">
        <v>257</v>
      </c>
    </row>
    <row r="8" spans="1:54" ht="15" customHeight="1" x14ac:dyDescent="0.25">
      <c r="A8" s="542" t="s">
        <v>0</v>
      </c>
      <c r="B8" s="544" t="s">
        <v>266</v>
      </c>
      <c r="C8" s="544" t="s">
        <v>259</v>
      </c>
      <c r="D8" s="544" t="s">
        <v>40</v>
      </c>
      <c r="E8" s="547" t="s">
        <v>256</v>
      </c>
      <c r="F8" s="548"/>
      <c r="G8" s="549"/>
      <c r="H8" s="550" t="s">
        <v>255</v>
      </c>
      <c r="I8" s="551"/>
      <c r="J8" s="551"/>
      <c r="K8" s="551"/>
      <c r="L8" s="551"/>
      <c r="M8" s="551"/>
      <c r="N8" s="551"/>
      <c r="O8" s="551"/>
      <c r="P8" s="551"/>
      <c r="Q8" s="551"/>
      <c r="R8" s="551"/>
      <c r="S8" s="551"/>
      <c r="T8" s="551"/>
      <c r="U8" s="551"/>
      <c r="V8" s="551"/>
      <c r="W8" s="551"/>
      <c r="X8" s="551"/>
      <c r="Y8" s="551"/>
      <c r="Z8" s="551"/>
      <c r="AA8" s="551"/>
      <c r="AB8" s="551"/>
      <c r="AC8" s="551"/>
      <c r="AD8" s="551"/>
      <c r="AE8" s="551"/>
      <c r="AF8" s="551"/>
      <c r="AG8" s="551"/>
      <c r="AH8" s="551"/>
      <c r="AI8" s="551"/>
      <c r="AJ8" s="551"/>
      <c r="AK8" s="551"/>
      <c r="AL8" s="551"/>
      <c r="AM8" s="551"/>
      <c r="AN8" s="551"/>
      <c r="AO8" s="551"/>
      <c r="AP8" s="551"/>
      <c r="AQ8" s="551"/>
      <c r="AR8" s="551"/>
      <c r="AS8" s="551"/>
      <c r="AT8" s="551"/>
      <c r="AU8" s="551"/>
      <c r="AV8" s="551"/>
      <c r="AW8" s="551"/>
      <c r="AX8" s="551"/>
      <c r="AY8" s="551"/>
      <c r="AZ8" s="551"/>
      <c r="BA8" s="552"/>
      <c r="BB8" s="556" t="s">
        <v>304</v>
      </c>
    </row>
    <row r="9" spans="1:54" ht="28.5" customHeight="1" x14ac:dyDescent="0.25">
      <c r="A9" s="514"/>
      <c r="B9" s="545"/>
      <c r="C9" s="545"/>
      <c r="D9" s="545"/>
      <c r="E9" s="559" t="s">
        <v>329</v>
      </c>
      <c r="F9" s="559" t="s">
        <v>279</v>
      </c>
      <c r="G9" s="560" t="s">
        <v>19</v>
      </c>
      <c r="H9" s="562" t="s">
        <v>17</v>
      </c>
      <c r="I9" s="563"/>
      <c r="J9" s="564"/>
      <c r="K9" s="553" t="s">
        <v>18</v>
      </c>
      <c r="L9" s="554"/>
      <c r="M9" s="555"/>
      <c r="N9" s="553" t="s">
        <v>22</v>
      </c>
      <c r="O9" s="554"/>
      <c r="P9" s="555"/>
      <c r="Q9" s="553" t="s">
        <v>24</v>
      </c>
      <c r="R9" s="554"/>
      <c r="S9" s="555"/>
      <c r="T9" s="553" t="s">
        <v>25</v>
      </c>
      <c r="U9" s="554"/>
      <c r="V9" s="555"/>
      <c r="W9" s="553" t="s">
        <v>26</v>
      </c>
      <c r="X9" s="554"/>
      <c r="Y9" s="555"/>
      <c r="Z9" s="553" t="s">
        <v>28</v>
      </c>
      <c r="AA9" s="554"/>
      <c r="AB9" s="554"/>
      <c r="AC9" s="571"/>
      <c r="AD9" s="572"/>
      <c r="AE9" s="553" t="s">
        <v>29</v>
      </c>
      <c r="AF9" s="554"/>
      <c r="AG9" s="554"/>
      <c r="AH9" s="571"/>
      <c r="AI9" s="572"/>
      <c r="AJ9" s="553" t="s">
        <v>30</v>
      </c>
      <c r="AK9" s="554"/>
      <c r="AL9" s="554"/>
      <c r="AM9" s="571"/>
      <c r="AN9" s="572"/>
      <c r="AO9" s="553" t="s">
        <v>32</v>
      </c>
      <c r="AP9" s="554"/>
      <c r="AQ9" s="554"/>
      <c r="AR9" s="571"/>
      <c r="AS9" s="572"/>
      <c r="AT9" s="553" t="s">
        <v>33</v>
      </c>
      <c r="AU9" s="554"/>
      <c r="AV9" s="554"/>
      <c r="AW9" s="571"/>
      <c r="AX9" s="572"/>
      <c r="AY9" s="553" t="s">
        <v>34</v>
      </c>
      <c r="AZ9" s="554"/>
      <c r="BA9" s="555"/>
      <c r="BB9" s="557"/>
    </row>
    <row r="10" spans="1:54" ht="55.5" customHeight="1" x14ac:dyDescent="0.25">
      <c r="A10" s="543"/>
      <c r="B10" s="546"/>
      <c r="C10" s="546"/>
      <c r="D10" s="546"/>
      <c r="E10" s="546"/>
      <c r="F10" s="546"/>
      <c r="G10" s="561"/>
      <c r="H10" s="125" t="s">
        <v>20</v>
      </c>
      <c r="I10" s="126" t="s">
        <v>21</v>
      </c>
      <c r="J10" s="127" t="s">
        <v>19</v>
      </c>
      <c r="K10" s="126" t="s">
        <v>20</v>
      </c>
      <c r="L10" s="126" t="s">
        <v>21</v>
      </c>
      <c r="M10" s="127" t="s">
        <v>19</v>
      </c>
      <c r="N10" s="128" t="s">
        <v>20</v>
      </c>
      <c r="O10" s="126" t="s">
        <v>21</v>
      </c>
      <c r="P10" s="129" t="s">
        <v>19</v>
      </c>
      <c r="Q10" s="130" t="s">
        <v>20</v>
      </c>
      <c r="R10" s="126" t="s">
        <v>21</v>
      </c>
      <c r="S10" s="129" t="s">
        <v>19</v>
      </c>
      <c r="T10" s="130" t="s">
        <v>20</v>
      </c>
      <c r="U10" s="126" t="s">
        <v>21</v>
      </c>
      <c r="V10" s="129" t="s">
        <v>19</v>
      </c>
      <c r="W10" s="130" t="s">
        <v>20</v>
      </c>
      <c r="X10" s="126" t="s">
        <v>21</v>
      </c>
      <c r="Y10" s="129" t="s">
        <v>19</v>
      </c>
      <c r="Z10" s="130" t="s">
        <v>20</v>
      </c>
      <c r="AA10" s="126" t="s">
        <v>21</v>
      </c>
      <c r="AB10" s="129" t="s">
        <v>19</v>
      </c>
      <c r="AC10" s="126" t="s">
        <v>21</v>
      </c>
      <c r="AD10" s="129" t="s">
        <v>19</v>
      </c>
      <c r="AE10" s="130" t="s">
        <v>20</v>
      </c>
      <c r="AF10" s="131" t="s">
        <v>21</v>
      </c>
      <c r="AG10" s="129" t="s">
        <v>19</v>
      </c>
      <c r="AH10" s="126" t="s">
        <v>21</v>
      </c>
      <c r="AI10" s="129" t="s">
        <v>19</v>
      </c>
      <c r="AJ10" s="130" t="s">
        <v>20</v>
      </c>
      <c r="AK10" s="131" t="s">
        <v>21</v>
      </c>
      <c r="AL10" s="129" t="s">
        <v>19</v>
      </c>
      <c r="AM10" s="126" t="s">
        <v>21</v>
      </c>
      <c r="AN10" s="129" t="s">
        <v>19</v>
      </c>
      <c r="AO10" s="130" t="s">
        <v>20</v>
      </c>
      <c r="AP10" s="131" t="s">
        <v>21</v>
      </c>
      <c r="AQ10" s="129" t="s">
        <v>19</v>
      </c>
      <c r="AR10" s="126" t="s">
        <v>21</v>
      </c>
      <c r="AS10" s="129" t="s">
        <v>19</v>
      </c>
      <c r="AT10" s="130" t="s">
        <v>20</v>
      </c>
      <c r="AU10" s="131" t="s">
        <v>21</v>
      </c>
      <c r="AV10" s="129" t="s">
        <v>19</v>
      </c>
      <c r="AW10" s="126" t="s">
        <v>21</v>
      </c>
      <c r="AX10" s="129" t="s">
        <v>19</v>
      </c>
      <c r="AY10" s="130" t="s">
        <v>20</v>
      </c>
      <c r="AZ10" s="126" t="s">
        <v>21</v>
      </c>
      <c r="BA10" s="129" t="s">
        <v>19</v>
      </c>
      <c r="BB10" s="558"/>
    </row>
    <row r="11" spans="1:54" s="100" customFormat="1" ht="16.5" thickBot="1" x14ac:dyDescent="0.3">
      <c r="A11" s="132">
        <v>1</v>
      </c>
      <c r="B11" s="133">
        <v>2</v>
      </c>
      <c r="C11" s="133">
        <v>3</v>
      </c>
      <c r="D11" s="133">
        <v>4</v>
      </c>
      <c r="E11" s="134">
        <v>5</v>
      </c>
      <c r="F11" s="135">
        <v>6</v>
      </c>
      <c r="G11" s="136">
        <v>7</v>
      </c>
      <c r="H11" s="135">
        <v>8</v>
      </c>
      <c r="I11" s="137">
        <v>9</v>
      </c>
      <c r="J11" s="138">
        <v>10</v>
      </c>
      <c r="K11" s="137">
        <v>11</v>
      </c>
      <c r="L11" s="135">
        <v>12</v>
      </c>
      <c r="M11" s="138">
        <v>13</v>
      </c>
      <c r="N11" s="137">
        <v>14</v>
      </c>
      <c r="O11" s="135">
        <v>15</v>
      </c>
      <c r="P11" s="138">
        <v>16</v>
      </c>
      <c r="Q11" s="137">
        <v>17</v>
      </c>
      <c r="R11" s="135">
        <v>18</v>
      </c>
      <c r="S11" s="139">
        <v>19</v>
      </c>
      <c r="T11" s="137">
        <v>20</v>
      </c>
      <c r="U11" s="135">
        <v>21</v>
      </c>
      <c r="V11" s="139">
        <v>22</v>
      </c>
      <c r="W11" s="137">
        <v>23</v>
      </c>
      <c r="X11" s="135">
        <v>24</v>
      </c>
      <c r="Y11" s="139">
        <v>25</v>
      </c>
      <c r="Z11" s="137">
        <v>26</v>
      </c>
      <c r="AA11" s="135">
        <v>24</v>
      </c>
      <c r="AB11" s="139">
        <v>25</v>
      </c>
      <c r="AC11" s="135">
        <v>27</v>
      </c>
      <c r="AD11" s="138">
        <v>28</v>
      </c>
      <c r="AE11" s="140">
        <v>29</v>
      </c>
      <c r="AF11" s="141">
        <v>30</v>
      </c>
      <c r="AG11" s="139">
        <v>31</v>
      </c>
      <c r="AH11" s="135">
        <v>30</v>
      </c>
      <c r="AI11" s="138">
        <v>31</v>
      </c>
      <c r="AJ11" s="140">
        <v>32</v>
      </c>
      <c r="AK11" s="141">
        <v>33</v>
      </c>
      <c r="AL11" s="139">
        <v>34</v>
      </c>
      <c r="AM11" s="135">
        <v>33</v>
      </c>
      <c r="AN11" s="138">
        <v>34</v>
      </c>
      <c r="AO11" s="140">
        <v>35</v>
      </c>
      <c r="AP11" s="141">
        <v>36</v>
      </c>
      <c r="AQ11" s="139">
        <v>37</v>
      </c>
      <c r="AR11" s="135">
        <v>36</v>
      </c>
      <c r="AS11" s="138">
        <v>37</v>
      </c>
      <c r="AT11" s="140">
        <v>38</v>
      </c>
      <c r="AU11" s="141">
        <v>39</v>
      </c>
      <c r="AV11" s="139">
        <v>40</v>
      </c>
      <c r="AW11" s="135">
        <v>39</v>
      </c>
      <c r="AX11" s="138">
        <v>40</v>
      </c>
      <c r="AY11" s="135">
        <v>41</v>
      </c>
      <c r="AZ11" s="142">
        <v>42</v>
      </c>
      <c r="BA11" s="139">
        <v>43</v>
      </c>
      <c r="BB11" s="227">
        <v>44</v>
      </c>
    </row>
    <row r="12" spans="1:54" ht="19.7" customHeight="1" x14ac:dyDescent="0.25">
      <c r="A12" s="565" t="s">
        <v>278</v>
      </c>
      <c r="B12" s="566"/>
      <c r="C12" s="567"/>
      <c r="D12" s="256" t="s">
        <v>258</v>
      </c>
      <c r="E12" s="320">
        <f>E13+E14+E15</f>
        <v>719024.6</v>
      </c>
      <c r="F12" s="320">
        <f>F13+F14+F15</f>
        <v>0</v>
      </c>
      <c r="G12" s="322">
        <f>F12/E12*100</f>
        <v>0</v>
      </c>
      <c r="H12" s="145"/>
      <c r="I12" s="144"/>
      <c r="J12" s="146"/>
      <c r="K12" s="144"/>
      <c r="L12" s="144"/>
      <c r="M12" s="146"/>
      <c r="N12" s="147"/>
      <c r="O12" s="144"/>
      <c r="P12" s="146"/>
      <c r="Q12" s="143"/>
      <c r="R12" s="144"/>
      <c r="S12" s="148"/>
      <c r="T12" s="149"/>
      <c r="U12" s="143"/>
      <c r="V12" s="148"/>
      <c r="W12" s="143"/>
      <c r="X12" s="144"/>
      <c r="Y12" s="148"/>
      <c r="Z12" s="143"/>
      <c r="AA12" s="150"/>
      <c r="AB12" s="151"/>
      <c r="AC12" s="152"/>
      <c r="AD12" s="146"/>
      <c r="AE12" s="153"/>
      <c r="AF12" s="150"/>
      <c r="AG12" s="152"/>
      <c r="AH12" s="146"/>
      <c r="AI12" s="146"/>
      <c r="AJ12" s="153"/>
      <c r="AK12" s="150"/>
      <c r="AL12" s="151"/>
      <c r="AM12" s="146"/>
      <c r="AN12" s="146"/>
      <c r="AO12" s="154"/>
      <c r="AP12" s="150"/>
      <c r="AQ12" s="151"/>
      <c r="AR12" s="146"/>
      <c r="AS12" s="146"/>
      <c r="AT12" s="154"/>
      <c r="AU12" s="155"/>
      <c r="AV12" s="156"/>
      <c r="AW12" s="146"/>
      <c r="AX12" s="146"/>
      <c r="AY12" s="153"/>
      <c r="AZ12" s="146"/>
      <c r="BA12" s="146"/>
      <c r="BB12" s="580"/>
    </row>
    <row r="13" spans="1:54" ht="30.75" customHeight="1" x14ac:dyDescent="0.25">
      <c r="A13" s="568"/>
      <c r="B13" s="569"/>
      <c r="C13" s="569"/>
      <c r="D13" s="258" t="s">
        <v>37</v>
      </c>
      <c r="E13" s="160">
        <f>E28</f>
        <v>4479.8</v>
      </c>
      <c r="F13" s="157"/>
      <c r="G13" s="323">
        <f t="shared" ref="G13:G15" si="0">F13/E13*100</f>
        <v>0</v>
      </c>
      <c r="H13" s="158"/>
      <c r="I13" s="157"/>
      <c r="J13" s="157"/>
      <c r="K13" s="157"/>
      <c r="L13" s="157"/>
      <c r="M13" s="157"/>
      <c r="N13" s="159"/>
      <c r="O13" s="157"/>
      <c r="P13" s="157"/>
      <c r="Q13" s="157"/>
      <c r="R13" s="157"/>
      <c r="S13" s="157"/>
      <c r="T13" s="160"/>
      <c r="U13" s="157"/>
      <c r="V13" s="157"/>
      <c r="W13" s="157"/>
      <c r="X13" s="157"/>
      <c r="Y13" s="157"/>
      <c r="Z13" s="157"/>
      <c r="AA13" s="161"/>
      <c r="AB13" s="162"/>
      <c r="AC13" s="163"/>
      <c r="AD13" s="157"/>
      <c r="AE13" s="160"/>
      <c r="AF13" s="161"/>
      <c r="AG13" s="163"/>
      <c r="AH13" s="157"/>
      <c r="AI13" s="157"/>
      <c r="AJ13" s="160"/>
      <c r="AK13" s="161"/>
      <c r="AL13" s="162"/>
      <c r="AM13" s="157"/>
      <c r="AN13" s="157"/>
      <c r="AO13" s="164"/>
      <c r="AP13" s="161"/>
      <c r="AQ13" s="162"/>
      <c r="AR13" s="157"/>
      <c r="AS13" s="157"/>
      <c r="AT13" s="164"/>
      <c r="AU13" s="159"/>
      <c r="AV13" s="159"/>
      <c r="AW13" s="157"/>
      <c r="AX13" s="157"/>
      <c r="AY13" s="159"/>
      <c r="AZ13" s="157"/>
      <c r="BA13" s="157"/>
      <c r="BB13" s="534"/>
    </row>
    <row r="14" spans="1:54" ht="33.6" customHeight="1" x14ac:dyDescent="0.25">
      <c r="A14" s="568"/>
      <c r="B14" s="569"/>
      <c r="C14" s="569"/>
      <c r="D14" s="259" t="s">
        <v>2</v>
      </c>
      <c r="E14" s="160">
        <f>E29</f>
        <v>63583.1</v>
      </c>
      <c r="F14" s="157"/>
      <c r="G14" s="323">
        <f t="shared" si="0"/>
        <v>0</v>
      </c>
      <c r="H14" s="166"/>
      <c r="I14" s="167"/>
      <c r="J14" s="168"/>
      <c r="K14" s="167"/>
      <c r="L14" s="167"/>
      <c r="M14" s="168"/>
      <c r="N14" s="169"/>
      <c r="O14" s="167"/>
      <c r="P14" s="168"/>
      <c r="Q14" s="167"/>
      <c r="R14" s="167"/>
      <c r="S14" s="168"/>
      <c r="T14" s="170"/>
      <c r="U14" s="167"/>
      <c r="V14" s="168"/>
      <c r="W14" s="167"/>
      <c r="X14" s="167"/>
      <c r="Y14" s="168"/>
      <c r="Z14" s="167"/>
      <c r="AA14" s="171"/>
      <c r="AB14" s="172"/>
      <c r="AC14" s="173"/>
      <c r="AD14" s="168"/>
      <c r="AE14" s="170"/>
      <c r="AF14" s="171"/>
      <c r="AG14" s="173"/>
      <c r="AH14" s="168"/>
      <c r="AI14" s="168"/>
      <c r="AJ14" s="170"/>
      <c r="AK14" s="171"/>
      <c r="AL14" s="172"/>
      <c r="AM14" s="168"/>
      <c r="AN14" s="168"/>
      <c r="AO14" s="174"/>
      <c r="AP14" s="171"/>
      <c r="AQ14" s="172"/>
      <c r="AR14" s="168"/>
      <c r="AS14" s="168"/>
      <c r="AT14" s="174"/>
      <c r="AU14" s="171"/>
      <c r="AV14" s="175"/>
      <c r="AW14" s="168"/>
      <c r="AX14" s="168"/>
      <c r="AY14" s="171"/>
      <c r="AZ14" s="168"/>
      <c r="BA14" s="168"/>
      <c r="BB14" s="534"/>
    </row>
    <row r="15" spans="1:54" ht="15.75" x14ac:dyDescent="0.25">
      <c r="A15" s="568"/>
      <c r="B15" s="569"/>
      <c r="C15" s="569"/>
      <c r="D15" s="257" t="s">
        <v>43</v>
      </c>
      <c r="E15" s="255">
        <f>E30</f>
        <v>650961.69999999995</v>
      </c>
      <c r="F15" s="229"/>
      <c r="G15" s="323">
        <f t="shared" si="0"/>
        <v>0</v>
      </c>
      <c r="H15" s="177"/>
      <c r="I15" s="167"/>
      <c r="J15" s="168"/>
      <c r="K15" s="167"/>
      <c r="L15" s="167"/>
      <c r="M15" s="168"/>
      <c r="N15" s="169"/>
      <c r="O15" s="167"/>
      <c r="P15" s="178"/>
      <c r="Q15" s="179"/>
      <c r="R15" s="179"/>
      <c r="S15" s="178"/>
      <c r="T15" s="180"/>
      <c r="U15" s="179"/>
      <c r="V15" s="178"/>
      <c r="W15" s="179"/>
      <c r="X15" s="179"/>
      <c r="Y15" s="178"/>
      <c r="Z15" s="179"/>
      <c r="AA15" s="181"/>
      <c r="AB15" s="182"/>
      <c r="AC15" s="183"/>
      <c r="AD15" s="178"/>
      <c r="AE15" s="180"/>
      <c r="AF15" s="181"/>
      <c r="AG15" s="183"/>
      <c r="AH15" s="178"/>
      <c r="AI15" s="178"/>
      <c r="AJ15" s="180"/>
      <c r="AK15" s="181"/>
      <c r="AL15" s="182"/>
      <c r="AM15" s="178"/>
      <c r="AN15" s="178"/>
      <c r="AO15" s="184"/>
      <c r="AP15" s="181"/>
      <c r="AQ15" s="182"/>
      <c r="AR15" s="178"/>
      <c r="AS15" s="178"/>
      <c r="AT15" s="184"/>
      <c r="AU15" s="185"/>
      <c r="AV15" s="186"/>
      <c r="AW15" s="178"/>
      <c r="AX15" s="178"/>
      <c r="AY15" s="187"/>
      <c r="AZ15" s="178"/>
      <c r="BA15" s="178"/>
      <c r="BB15" s="534"/>
    </row>
    <row r="16" spans="1:54" ht="30.75" hidden="1" customHeight="1" x14ac:dyDescent="0.25">
      <c r="A16" s="568"/>
      <c r="B16" s="569"/>
      <c r="C16" s="570"/>
      <c r="D16" s="254" t="s">
        <v>267</v>
      </c>
      <c r="E16" s="157"/>
      <c r="F16" s="157"/>
      <c r="G16" s="165"/>
      <c r="H16" s="188"/>
      <c r="I16" s="179"/>
      <c r="J16" s="178"/>
      <c r="K16" s="179"/>
      <c r="L16" s="179"/>
      <c r="M16" s="178"/>
      <c r="N16" s="185"/>
      <c r="O16" s="179"/>
      <c r="P16" s="178"/>
      <c r="Q16" s="179"/>
      <c r="R16" s="179"/>
      <c r="S16" s="178"/>
      <c r="T16" s="180"/>
      <c r="U16" s="179"/>
      <c r="V16" s="178"/>
      <c r="W16" s="179"/>
      <c r="X16" s="179"/>
      <c r="Y16" s="178"/>
      <c r="Z16" s="179"/>
      <c r="AA16" s="181"/>
      <c r="AB16" s="182"/>
      <c r="AC16" s="183"/>
      <c r="AD16" s="178"/>
      <c r="AE16" s="180"/>
      <c r="AF16" s="181"/>
      <c r="AG16" s="183"/>
      <c r="AH16" s="178"/>
      <c r="AI16" s="178"/>
      <c r="AJ16" s="180"/>
      <c r="AK16" s="181"/>
      <c r="AL16" s="182"/>
      <c r="AM16" s="178"/>
      <c r="AN16" s="178"/>
      <c r="AO16" s="184"/>
      <c r="AP16" s="181"/>
      <c r="AQ16" s="182"/>
      <c r="AR16" s="178"/>
      <c r="AS16" s="178"/>
      <c r="AT16" s="184"/>
      <c r="AU16" s="185"/>
      <c r="AV16" s="186"/>
      <c r="AW16" s="178"/>
      <c r="AX16" s="178"/>
      <c r="AY16" s="185"/>
      <c r="AZ16" s="178"/>
      <c r="BA16" s="178"/>
      <c r="BB16" s="534"/>
    </row>
    <row r="17" spans="1:54" ht="18.75" customHeight="1" x14ac:dyDescent="0.25">
      <c r="A17" s="502" t="s">
        <v>277</v>
      </c>
      <c r="B17" s="503"/>
      <c r="C17" s="504"/>
      <c r="D17" s="268" t="s">
        <v>41</v>
      </c>
      <c r="E17" s="190"/>
      <c r="F17" s="190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509"/>
    </row>
    <row r="18" spans="1:54" ht="31.5" x14ac:dyDescent="0.25">
      <c r="A18" s="505"/>
      <c r="B18" s="506"/>
      <c r="C18" s="507"/>
      <c r="D18" s="269" t="s">
        <v>37</v>
      </c>
      <c r="E18" s="260"/>
      <c r="F18" s="202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10"/>
    </row>
    <row r="19" spans="1:54" ht="33.6" customHeight="1" x14ac:dyDescent="0.25">
      <c r="A19" s="505"/>
      <c r="B19" s="506"/>
      <c r="C19" s="507"/>
      <c r="D19" s="270" t="s">
        <v>2</v>
      </c>
      <c r="E19" s="180"/>
      <c r="F19" s="179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10"/>
    </row>
    <row r="20" spans="1:54" ht="15.75" x14ac:dyDescent="0.25">
      <c r="A20" s="505"/>
      <c r="B20" s="506"/>
      <c r="C20" s="507"/>
      <c r="D20" s="271" t="s">
        <v>43</v>
      </c>
      <c r="E20" s="180"/>
      <c r="F20" s="179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10"/>
    </row>
    <row r="21" spans="1:54" ht="34.9" customHeight="1" x14ac:dyDescent="0.25">
      <c r="A21" s="505"/>
      <c r="B21" s="508"/>
      <c r="C21" s="507"/>
      <c r="D21" s="272" t="s">
        <v>267</v>
      </c>
      <c r="E21" s="180"/>
      <c r="F21" s="179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10"/>
    </row>
    <row r="22" spans="1:54" ht="17.25" customHeight="1" x14ac:dyDescent="0.25">
      <c r="A22" s="524" t="s">
        <v>276</v>
      </c>
      <c r="B22" s="503"/>
      <c r="C22" s="504"/>
      <c r="D22" s="268" t="s">
        <v>41</v>
      </c>
      <c r="E22" s="194"/>
      <c r="F22" s="190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10"/>
    </row>
    <row r="23" spans="1:54" ht="31.5" x14ac:dyDescent="0.25">
      <c r="A23" s="573"/>
      <c r="B23" s="506"/>
      <c r="C23" s="507"/>
      <c r="D23" s="270" t="s">
        <v>37</v>
      </c>
      <c r="E23" s="261"/>
      <c r="F23" s="176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10"/>
    </row>
    <row r="24" spans="1:54" ht="31.15" customHeight="1" x14ac:dyDescent="0.25">
      <c r="A24" s="573"/>
      <c r="B24" s="506"/>
      <c r="C24" s="507"/>
      <c r="D24" s="270" t="s">
        <v>2</v>
      </c>
      <c r="E24" s="180"/>
      <c r="F24" s="179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10"/>
    </row>
    <row r="25" spans="1:54" ht="15.75" x14ac:dyDescent="0.25">
      <c r="A25" s="573"/>
      <c r="B25" s="506"/>
      <c r="C25" s="507"/>
      <c r="D25" s="273" t="s">
        <v>43</v>
      </c>
      <c r="E25" s="180"/>
      <c r="F25" s="179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10"/>
    </row>
    <row r="26" spans="1:54" s="243" customFormat="1" ht="37.15" customHeight="1" x14ac:dyDescent="0.25">
      <c r="A26" s="574"/>
      <c r="B26" s="575"/>
      <c r="C26" s="576"/>
      <c r="D26" s="274" t="s">
        <v>267</v>
      </c>
      <c r="E26" s="157"/>
      <c r="F26" s="157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10"/>
    </row>
    <row r="27" spans="1:54" ht="37.15" customHeight="1" x14ac:dyDescent="0.25">
      <c r="A27" s="524" t="s">
        <v>274</v>
      </c>
      <c r="B27" s="525"/>
      <c r="C27" s="526"/>
      <c r="D27" s="268" t="s">
        <v>41</v>
      </c>
      <c r="E27" s="320">
        <f>E28+E29+E30</f>
        <v>719024.6</v>
      </c>
      <c r="F27" s="320">
        <f>F28+F29+F30</f>
        <v>0</v>
      </c>
      <c r="G27" s="322">
        <f>F27/E27*100</f>
        <v>0</v>
      </c>
      <c r="H27" s="192" t="s">
        <v>275</v>
      </c>
      <c r="I27" s="190" t="s">
        <v>275</v>
      </c>
      <c r="J27" s="192" t="s">
        <v>275</v>
      </c>
      <c r="K27" s="190" t="s">
        <v>275</v>
      </c>
      <c r="L27" s="192" t="s">
        <v>275</v>
      </c>
      <c r="M27" s="190" t="s">
        <v>275</v>
      </c>
      <c r="N27" s="192" t="s">
        <v>275</v>
      </c>
      <c r="O27" s="190" t="s">
        <v>275</v>
      </c>
      <c r="P27" s="192" t="s">
        <v>275</v>
      </c>
      <c r="Q27" s="190" t="s">
        <v>275</v>
      </c>
      <c r="R27" s="192" t="s">
        <v>275</v>
      </c>
      <c r="S27" s="190" t="s">
        <v>275</v>
      </c>
      <c r="T27" s="192" t="s">
        <v>275</v>
      </c>
      <c r="U27" s="190" t="s">
        <v>275</v>
      </c>
      <c r="V27" s="192" t="s">
        <v>275</v>
      </c>
      <c r="W27" s="190" t="s">
        <v>275</v>
      </c>
      <c r="X27" s="192" t="s">
        <v>275</v>
      </c>
      <c r="Y27" s="190" t="s">
        <v>275</v>
      </c>
      <c r="Z27" s="192" t="s">
        <v>275</v>
      </c>
      <c r="AA27" s="190" t="s">
        <v>275</v>
      </c>
      <c r="AB27" s="192" t="s">
        <v>275</v>
      </c>
      <c r="AC27" s="190" t="s">
        <v>275</v>
      </c>
      <c r="AD27" s="192" t="s">
        <v>275</v>
      </c>
      <c r="AE27" s="190" t="s">
        <v>275</v>
      </c>
      <c r="AF27" s="192" t="s">
        <v>275</v>
      </c>
      <c r="AG27" s="190" t="s">
        <v>275</v>
      </c>
      <c r="AH27" s="192" t="s">
        <v>275</v>
      </c>
      <c r="AI27" s="190" t="s">
        <v>275</v>
      </c>
      <c r="AJ27" s="192" t="s">
        <v>275</v>
      </c>
      <c r="AK27" s="190" t="s">
        <v>275</v>
      </c>
      <c r="AL27" s="192" t="s">
        <v>275</v>
      </c>
      <c r="AM27" s="190" t="s">
        <v>275</v>
      </c>
      <c r="AN27" s="192" t="s">
        <v>275</v>
      </c>
      <c r="AO27" s="190" t="s">
        <v>275</v>
      </c>
      <c r="AP27" s="192" t="s">
        <v>275</v>
      </c>
      <c r="AQ27" s="190" t="s">
        <v>275</v>
      </c>
      <c r="AR27" s="192" t="s">
        <v>275</v>
      </c>
      <c r="AS27" s="190" t="s">
        <v>275</v>
      </c>
      <c r="AT27" s="192" t="s">
        <v>275</v>
      </c>
      <c r="AU27" s="190" t="s">
        <v>275</v>
      </c>
      <c r="AV27" s="192" t="s">
        <v>275</v>
      </c>
      <c r="AW27" s="190" t="s">
        <v>275</v>
      </c>
      <c r="AX27" s="192" t="s">
        <v>275</v>
      </c>
      <c r="AY27" s="190" t="s">
        <v>275</v>
      </c>
      <c r="AZ27" s="192" t="s">
        <v>275</v>
      </c>
      <c r="BA27" s="190" t="s">
        <v>275</v>
      </c>
      <c r="BB27" s="267"/>
    </row>
    <row r="28" spans="1:54" ht="37.15" customHeight="1" x14ac:dyDescent="0.25">
      <c r="A28" s="527"/>
      <c r="B28" s="528"/>
      <c r="C28" s="529"/>
      <c r="D28" s="270" t="s">
        <v>37</v>
      </c>
      <c r="E28" s="261">
        <f>E82</f>
        <v>4479.8</v>
      </c>
      <c r="F28" s="176"/>
      <c r="G28" s="323">
        <f t="shared" ref="G28:G30" si="1">F28/E28*100</f>
        <v>0</v>
      </c>
      <c r="H28" s="192" t="s">
        <v>275</v>
      </c>
      <c r="I28" s="190" t="s">
        <v>275</v>
      </c>
      <c r="J28" s="192" t="s">
        <v>275</v>
      </c>
      <c r="K28" s="190" t="s">
        <v>275</v>
      </c>
      <c r="L28" s="192" t="s">
        <v>275</v>
      </c>
      <c r="M28" s="190" t="s">
        <v>275</v>
      </c>
      <c r="N28" s="192" t="s">
        <v>275</v>
      </c>
      <c r="O28" s="190" t="s">
        <v>275</v>
      </c>
      <c r="P28" s="192" t="s">
        <v>275</v>
      </c>
      <c r="Q28" s="190" t="s">
        <v>275</v>
      </c>
      <c r="R28" s="192" t="s">
        <v>275</v>
      </c>
      <c r="S28" s="190" t="s">
        <v>275</v>
      </c>
      <c r="T28" s="192" t="s">
        <v>275</v>
      </c>
      <c r="U28" s="190" t="s">
        <v>275</v>
      </c>
      <c r="V28" s="192" t="s">
        <v>275</v>
      </c>
      <c r="W28" s="190" t="s">
        <v>275</v>
      </c>
      <c r="X28" s="192" t="s">
        <v>275</v>
      </c>
      <c r="Y28" s="190" t="s">
        <v>275</v>
      </c>
      <c r="Z28" s="192" t="s">
        <v>275</v>
      </c>
      <c r="AA28" s="190" t="s">
        <v>275</v>
      </c>
      <c r="AB28" s="192" t="s">
        <v>275</v>
      </c>
      <c r="AC28" s="190" t="s">
        <v>275</v>
      </c>
      <c r="AD28" s="192" t="s">
        <v>275</v>
      </c>
      <c r="AE28" s="190" t="s">
        <v>275</v>
      </c>
      <c r="AF28" s="192" t="s">
        <v>275</v>
      </c>
      <c r="AG28" s="190" t="s">
        <v>275</v>
      </c>
      <c r="AH28" s="192" t="s">
        <v>275</v>
      </c>
      <c r="AI28" s="190" t="s">
        <v>275</v>
      </c>
      <c r="AJ28" s="192" t="s">
        <v>275</v>
      </c>
      <c r="AK28" s="190" t="s">
        <v>275</v>
      </c>
      <c r="AL28" s="192" t="s">
        <v>275</v>
      </c>
      <c r="AM28" s="190" t="s">
        <v>275</v>
      </c>
      <c r="AN28" s="192" t="s">
        <v>275</v>
      </c>
      <c r="AO28" s="190" t="s">
        <v>275</v>
      </c>
      <c r="AP28" s="192" t="s">
        <v>275</v>
      </c>
      <c r="AQ28" s="190" t="s">
        <v>275</v>
      </c>
      <c r="AR28" s="192" t="s">
        <v>275</v>
      </c>
      <c r="AS28" s="190" t="s">
        <v>275</v>
      </c>
      <c r="AT28" s="192" t="s">
        <v>275</v>
      </c>
      <c r="AU28" s="190" t="s">
        <v>275</v>
      </c>
      <c r="AV28" s="192" t="s">
        <v>275</v>
      </c>
      <c r="AW28" s="190" t="s">
        <v>275</v>
      </c>
      <c r="AX28" s="192" t="s">
        <v>275</v>
      </c>
      <c r="AY28" s="190" t="s">
        <v>275</v>
      </c>
      <c r="AZ28" s="192" t="s">
        <v>275</v>
      </c>
      <c r="BA28" s="190" t="s">
        <v>275</v>
      </c>
      <c r="BB28" s="267"/>
    </row>
    <row r="29" spans="1:54" ht="37.15" customHeight="1" x14ac:dyDescent="0.25">
      <c r="A29" s="527"/>
      <c r="B29" s="528"/>
      <c r="C29" s="529"/>
      <c r="D29" s="270" t="s">
        <v>2</v>
      </c>
      <c r="E29" s="180">
        <f>E83</f>
        <v>63583.1</v>
      </c>
      <c r="F29" s="179"/>
      <c r="G29" s="323">
        <f t="shared" si="1"/>
        <v>0</v>
      </c>
      <c r="H29" s="192" t="s">
        <v>275</v>
      </c>
      <c r="I29" s="190" t="s">
        <v>275</v>
      </c>
      <c r="J29" s="192" t="s">
        <v>275</v>
      </c>
      <c r="K29" s="190" t="s">
        <v>275</v>
      </c>
      <c r="L29" s="192" t="s">
        <v>275</v>
      </c>
      <c r="M29" s="190" t="s">
        <v>275</v>
      </c>
      <c r="N29" s="192" t="s">
        <v>275</v>
      </c>
      <c r="O29" s="190" t="s">
        <v>275</v>
      </c>
      <c r="P29" s="192" t="s">
        <v>275</v>
      </c>
      <c r="Q29" s="190" t="s">
        <v>275</v>
      </c>
      <c r="R29" s="192" t="s">
        <v>275</v>
      </c>
      <c r="S29" s="190" t="s">
        <v>275</v>
      </c>
      <c r="T29" s="192" t="s">
        <v>275</v>
      </c>
      <c r="U29" s="190" t="s">
        <v>275</v>
      </c>
      <c r="V29" s="192" t="s">
        <v>275</v>
      </c>
      <c r="W29" s="190" t="s">
        <v>275</v>
      </c>
      <c r="X29" s="192" t="s">
        <v>275</v>
      </c>
      <c r="Y29" s="190" t="s">
        <v>275</v>
      </c>
      <c r="Z29" s="192" t="s">
        <v>275</v>
      </c>
      <c r="AA29" s="190" t="s">
        <v>275</v>
      </c>
      <c r="AB29" s="192" t="s">
        <v>275</v>
      </c>
      <c r="AC29" s="190" t="s">
        <v>275</v>
      </c>
      <c r="AD29" s="192" t="s">
        <v>275</v>
      </c>
      <c r="AE29" s="190" t="s">
        <v>275</v>
      </c>
      <c r="AF29" s="192" t="s">
        <v>275</v>
      </c>
      <c r="AG29" s="190" t="s">
        <v>275</v>
      </c>
      <c r="AH29" s="192" t="s">
        <v>275</v>
      </c>
      <c r="AI29" s="190" t="s">
        <v>275</v>
      </c>
      <c r="AJ29" s="192" t="s">
        <v>275</v>
      </c>
      <c r="AK29" s="190" t="s">
        <v>275</v>
      </c>
      <c r="AL29" s="192" t="s">
        <v>275</v>
      </c>
      <c r="AM29" s="190" t="s">
        <v>275</v>
      </c>
      <c r="AN29" s="192" t="s">
        <v>275</v>
      </c>
      <c r="AO29" s="190" t="s">
        <v>275</v>
      </c>
      <c r="AP29" s="192" t="s">
        <v>275</v>
      </c>
      <c r="AQ29" s="190" t="s">
        <v>275</v>
      </c>
      <c r="AR29" s="192" t="s">
        <v>275</v>
      </c>
      <c r="AS29" s="190" t="s">
        <v>275</v>
      </c>
      <c r="AT29" s="192" t="s">
        <v>275</v>
      </c>
      <c r="AU29" s="190" t="s">
        <v>275</v>
      </c>
      <c r="AV29" s="192" t="s">
        <v>275</v>
      </c>
      <c r="AW29" s="190" t="s">
        <v>275</v>
      </c>
      <c r="AX29" s="192" t="s">
        <v>275</v>
      </c>
      <c r="AY29" s="190" t="s">
        <v>275</v>
      </c>
      <c r="AZ29" s="192" t="s">
        <v>275</v>
      </c>
      <c r="BA29" s="190" t="s">
        <v>275</v>
      </c>
      <c r="BB29" s="267"/>
    </row>
    <row r="30" spans="1:54" ht="37.15" customHeight="1" x14ac:dyDescent="0.25">
      <c r="A30" s="527"/>
      <c r="B30" s="528"/>
      <c r="C30" s="529"/>
      <c r="D30" s="273" t="s">
        <v>43</v>
      </c>
      <c r="E30" s="180">
        <f>E84+E89+E94+E99</f>
        <v>650961.69999999995</v>
      </c>
      <c r="F30" s="179"/>
      <c r="G30" s="323">
        <f t="shared" si="1"/>
        <v>0</v>
      </c>
      <c r="H30" s="192" t="s">
        <v>275</v>
      </c>
      <c r="I30" s="190" t="s">
        <v>275</v>
      </c>
      <c r="J30" s="192" t="s">
        <v>275</v>
      </c>
      <c r="K30" s="190" t="s">
        <v>275</v>
      </c>
      <c r="L30" s="192" t="s">
        <v>275</v>
      </c>
      <c r="M30" s="190" t="s">
        <v>275</v>
      </c>
      <c r="N30" s="192" t="s">
        <v>275</v>
      </c>
      <c r="O30" s="190" t="s">
        <v>275</v>
      </c>
      <c r="P30" s="192" t="s">
        <v>275</v>
      </c>
      <c r="Q30" s="190" t="s">
        <v>275</v>
      </c>
      <c r="R30" s="192" t="s">
        <v>275</v>
      </c>
      <c r="S30" s="190" t="s">
        <v>275</v>
      </c>
      <c r="T30" s="192" t="s">
        <v>275</v>
      </c>
      <c r="U30" s="190" t="s">
        <v>275</v>
      </c>
      <c r="V30" s="192" t="s">
        <v>275</v>
      </c>
      <c r="W30" s="190" t="s">
        <v>275</v>
      </c>
      <c r="X30" s="192" t="s">
        <v>275</v>
      </c>
      <c r="Y30" s="190" t="s">
        <v>275</v>
      </c>
      <c r="Z30" s="192" t="s">
        <v>275</v>
      </c>
      <c r="AA30" s="190" t="s">
        <v>275</v>
      </c>
      <c r="AB30" s="192" t="s">
        <v>275</v>
      </c>
      <c r="AC30" s="190" t="s">
        <v>275</v>
      </c>
      <c r="AD30" s="192" t="s">
        <v>275</v>
      </c>
      <c r="AE30" s="190" t="s">
        <v>275</v>
      </c>
      <c r="AF30" s="192" t="s">
        <v>275</v>
      </c>
      <c r="AG30" s="190" t="s">
        <v>275</v>
      </c>
      <c r="AH30" s="192" t="s">
        <v>275</v>
      </c>
      <c r="AI30" s="190" t="s">
        <v>275</v>
      </c>
      <c r="AJ30" s="192" t="s">
        <v>275</v>
      </c>
      <c r="AK30" s="190" t="s">
        <v>275</v>
      </c>
      <c r="AL30" s="192" t="s">
        <v>275</v>
      </c>
      <c r="AM30" s="190" t="s">
        <v>275</v>
      </c>
      <c r="AN30" s="192" t="s">
        <v>275</v>
      </c>
      <c r="AO30" s="190" t="s">
        <v>275</v>
      </c>
      <c r="AP30" s="192" t="s">
        <v>275</v>
      </c>
      <c r="AQ30" s="190" t="s">
        <v>275</v>
      </c>
      <c r="AR30" s="192" t="s">
        <v>275</v>
      </c>
      <c r="AS30" s="190" t="s">
        <v>275</v>
      </c>
      <c r="AT30" s="192" t="s">
        <v>275</v>
      </c>
      <c r="AU30" s="190" t="s">
        <v>275</v>
      </c>
      <c r="AV30" s="192" t="s">
        <v>275</v>
      </c>
      <c r="AW30" s="190" t="s">
        <v>275</v>
      </c>
      <c r="AX30" s="192" t="s">
        <v>275</v>
      </c>
      <c r="AY30" s="190" t="s">
        <v>275</v>
      </c>
      <c r="AZ30" s="192" t="s">
        <v>275</v>
      </c>
      <c r="BA30" s="190" t="s">
        <v>275</v>
      </c>
      <c r="BB30" s="267"/>
    </row>
    <row r="31" spans="1:54" ht="37.15" customHeight="1" x14ac:dyDescent="0.25">
      <c r="A31" s="530"/>
      <c r="B31" s="531"/>
      <c r="C31" s="532"/>
      <c r="D31" s="274" t="s">
        <v>267</v>
      </c>
      <c r="E31" s="157"/>
      <c r="F31" s="157"/>
      <c r="G31" s="204"/>
      <c r="H31" s="192" t="s">
        <v>275</v>
      </c>
      <c r="I31" s="190" t="s">
        <v>275</v>
      </c>
      <c r="J31" s="192" t="s">
        <v>275</v>
      </c>
      <c r="K31" s="190" t="s">
        <v>275</v>
      </c>
      <c r="L31" s="192" t="s">
        <v>275</v>
      </c>
      <c r="M31" s="190" t="s">
        <v>275</v>
      </c>
      <c r="N31" s="192" t="s">
        <v>275</v>
      </c>
      <c r="O31" s="190" t="s">
        <v>275</v>
      </c>
      <c r="P31" s="192" t="s">
        <v>275</v>
      </c>
      <c r="Q31" s="190" t="s">
        <v>275</v>
      </c>
      <c r="R31" s="192" t="s">
        <v>275</v>
      </c>
      <c r="S31" s="190" t="s">
        <v>275</v>
      </c>
      <c r="T31" s="192" t="s">
        <v>275</v>
      </c>
      <c r="U31" s="190" t="s">
        <v>275</v>
      </c>
      <c r="V31" s="192" t="s">
        <v>275</v>
      </c>
      <c r="W31" s="190" t="s">
        <v>275</v>
      </c>
      <c r="X31" s="192" t="s">
        <v>275</v>
      </c>
      <c r="Y31" s="190" t="s">
        <v>275</v>
      </c>
      <c r="Z31" s="192" t="s">
        <v>275</v>
      </c>
      <c r="AA31" s="190" t="s">
        <v>275</v>
      </c>
      <c r="AB31" s="192" t="s">
        <v>275</v>
      </c>
      <c r="AC31" s="190" t="s">
        <v>275</v>
      </c>
      <c r="AD31" s="192" t="s">
        <v>275</v>
      </c>
      <c r="AE31" s="190" t="s">
        <v>275</v>
      </c>
      <c r="AF31" s="192" t="s">
        <v>275</v>
      </c>
      <c r="AG31" s="190" t="s">
        <v>275</v>
      </c>
      <c r="AH31" s="192" t="s">
        <v>275</v>
      </c>
      <c r="AI31" s="190" t="s">
        <v>275</v>
      </c>
      <c r="AJ31" s="192" t="s">
        <v>275</v>
      </c>
      <c r="AK31" s="190" t="s">
        <v>275</v>
      </c>
      <c r="AL31" s="192" t="s">
        <v>275</v>
      </c>
      <c r="AM31" s="190" t="s">
        <v>275</v>
      </c>
      <c r="AN31" s="192" t="s">
        <v>275</v>
      </c>
      <c r="AO31" s="190" t="s">
        <v>275</v>
      </c>
      <c r="AP31" s="192" t="s">
        <v>275</v>
      </c>
      <c r="AQ31" s="190" t="s">
        <v>275</v>
      </c>
      <c r="AR31" s="192" t="s">
        <v>275</v>
      </c>
      <c r="AS31" s="190" t="s">
        <v>275</v>
      </c>
      <c r="AT31" s="192" t="s">
        <v>275</v>
      </c>
      <c r="AU31" s="190" t="s">
        <v>275</v>
      </c>
      <c r="AV31" s="192" t="s">
        <v>275</v>
      </c>
      <c r="AW31" s="190" t="s">
        <v>275</v>
      </c>
      <c r="AX31" s="192" t="s">
        <v>275</v>
      </c>
      <c r="AY31" s="190" t="s">
        <v>275</v>
      </c>
      <c r="AZ31" s="192" t="s">
        <v>275</v>
      </c>
      <c r="BA31" s="190" t="s">
        <v>275</v>
      </c>
      <c r="BB31" s="267"/>
    </row>
    <row r="32" spans="1:54" s="113" customFormat="1" ht="15.75" x14ac:dyDescent="0.25">
      <c r="A32" s="577" t="s">
        <v>325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8"/>
      <c r="AG32" s="578"/>
      <c r="AH32" s="578"/>
      <c r="AI32" s="578"/>
      <c r="AJ32" s="578"/>
      <c r="AK32" s="578"/>
      <c r="AL32" s="578"/>
      <c r="AM32" s="578"/>
      <c r="AN32" s="578"/>
      <c r="AO32" s="578"/>
      <c r="AP32" s="578"/>
      <c r="AQ32" s="578"/>
      <c r="AR32" s="578"/>
      <c r="AS32" s="578"/>
      <c r="AT32" s="578"/>
      <c r="AU32" s="578"/>
      <c r="AV32" s="578"/>
      <c r="AW32" s="578"/>
      <c r="AX32" s="578"/>
      <c r="AY32" s="578"/>
      <c r="AZ32" s="578"/>
      <c r="BA32" s="578"/>
      <c r="BB32" s="579"/>
    </row>
    <row r="33" spans="1:54" ht="18.75" customHeight="1" x14ac:dyDescent="0.25">
      <c r="A33" s="519" t="s">
        <v>1</v>
      </c>
      <c r="B33" s="521" t="s">
        <v>326</v>
      </c>
      <c r="C33" s="535"/>
      <c r="D33" s="220" t="s">
        <v>41</v>
      </c>
      <c r="E33" s="320">
        <f>E34+E35+E36</f>
        <v>536426.9</v>
      </c>
      <c r="F33" s="320">
        <f>F34+F35+F36</f>
        <v>0</v>
      </c>
      <c r="G33" s="322">
        <f>F33/E33*100</f>
        <v>0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11"/>
    </row>
    <row r="34" spans="1:54" ht="31.5" x14ac:dyDescent="0.25">
      <c r="A34" s="520"/>
      <c r="B34" s="522"/>
      <c r="C34" s="536"/>
      <c r="D34" s="259" t="s">
        <v>37</v>
      </c>
      <c r="E34" s="316">
        <v>4479.8</v>
      </c>
      <c r="F34" s="319"/>
      <c r="G34" s="323">
        <f t="shared" ref="G34:G36" si="2">F34/E34*100</f>
        <v>0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12"/>
    </row>
    <row r="35" spans="1:54" ht="46.5" customHeight="1" x14ac:dyDescent="0.25">
      <c r="A35" s="520"/>
      <c r="B35" s="522"/>
      <c r="C35" s="536"/>
      <c r="D35" s="259" t="s">
        <v>2</v>
      </c>
      <c r="E35" s="316">
        <v>63583.1</v>
      </c>
      <c r="F35" s="319"/>
      <c r="G35" s="323">
        <f t="shared" si="2"/>
        <v>0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12"/>
    </row>
    <row r="36" spans="1:54" ht="27.2" customHeight="1" x14ac:dyDescent="0.25">
      <c r="A36" s="520"/>
      <c r="B36" s="523"/>
      <c r="C36" s="537"/>
      <c r="D36" s="324" t="s">
        <v>43</v>
      </c>
      <c r="E36" s="316">
        <v>468364</v>
      </c>
      <c r="F36" s="319"/>
      <c r="G36" s="323">
        <f t="shared" si="2"/>
        <v>0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12"/>
    </row>
    <row r="37" spans="1:54" s="243" customFormat="1" ht="36.6" hidden="1" customHeight="1" x14ac:dyDescent="0.25">
      <c r="A37" s="520"/>
      <c r="B37" s="328"/>
      <c r="C37" s="329"/>
      <c r="D37" s="325" t="s">
        <v>267</v>
      </c>
      <c r="E37" s="319"/>
      <c r="F37" s="319"/>
      <c r="G37" s="323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12"/>
    </row>
    <row r="38" spans="1:54" ht="18.75" customHeight="1" x14ac:dyDescent="0.25">
      <c r="A38" s="519" t="s">
        <v>3</v>
      </c>
      <c r="B38" s="521" t="s">
        <v>327</v>
      </c>
      <c r="C38" s="535"/>
      <c r="D38" s="220" t="s">
        <v>41</v>
      </c>
      <c r="E38" s="326">
        <f>E39+E40+E41</f>
        <v>9470.7999999999993</v>
      </c>
      <c r="F38" s="320"/>
      <c r="G38" s="322">
        <f>F38/E38*100</f>
        <v>0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11"/>
    </row>
    <row r="39" spans="1:54" ht="31.9" customHeight="1" x14ac:dyDescent="0.25">
      <c r="A39" s="520"/>
      <c r="B39" s="522"/>
      <c r="C39" s="536"/>
      <c r="D39" s="259" t="s">
        <v>37</v>
      </c>
      <c r="E39" s="319">
        <v>0</v>
      </c>
      <c r="F39" s="319"/>
      <c r="G39" s="323" t="e">
        <f t="shared" ref="G39:G41" si="3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12"/>
    </row>
    <row r="40" spans="1:54" ht="34.9" customHeight="1" x14ac:dyDescent="0.25">
      <c r="A40" s="520"/>
      <c r="B40" s="522"/>
      <c r="C40" s="536"/>
      <c r="D40" s="259" t="s">
        <v>2</v>
      </c>
      <c r="E40" s="319">
        <v>0</v>
      </c>
      <c r="F40" s="319"/>
      <c r="G40" s="323" t="e">
        <f t="shared" si="3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12"/>
    </row>
    <row r="41" spans="1:54" ht="21.75" customHeight="1" x14ac:dyDescent="0.25">
      <c r="A41" s="520"/>
      <c r="B41" s="523"/>
      <c r="C41" s="537"/>
      <c r="D41" s="324" t="s">
        <v>43</v>
      </c>
      <c r="E41" s="316">
        <v>9470.7999999999993</v>
      </c>
      <c r="F41" s="319"/>
      <c r="G41" s="323">
        <f t="shared" si="3"/>
        <v>0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12"/>
    </row>
    <row r="42" spans="1:54" ht="34.9" hidden="1" customHeight="1" x14ac:dyDescent="0.25">
      <c r="A42" s="520"/>
      <c r="B42" s="328"/>
      <c r="C42" s="329"/>
      <c r="D42" s="325" t="s">
        <v>267</v>
      </c>
      <c r="E42" s="319"/>
      <c r="F42" s="319"/>
      <c r="G42" s="323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12"/>
    </row>
    <row r="43" spans="1:54" s="243" customFormat="1" ht="22.15" customHeight="1" x14ac:dyDescent="0.25">
      <c r="A43" s="519" t="s">
        <v>4</v>
      </c>
      <c r="B43" s="521" t="s">
        <v>328</v>
      </c>
      <c r="C43" s="517"/>
      <c r="D43" s="220" t="s">
        <v>41</v>
      </c>
      <c r="E43" s="326">
        <f>E44+E45+E46</f>
        <v>1563.7</v>
      </c>
      <c r="F43" s="320"/>
      <c r="G43" s="322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11"/>
    </row>
    <row r="44" spans="1:54" ht="31.5" x14ac:dyDescent="0.25">
      <c r="A44" s="520"/>
      <c r="B44" s="522"/>
      <c r="C44" s="518"/>
      <c r="D44" s="259" t="s">
        <v>37</v>
      </c>
      <c r="E44" s="319">
        <v>0</v>
      </c>
      <c r="F44" s="319"/>
      <c r="G44" s="323" t="e">
        <f t="shared" ref="G44:G46" si="4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12"/>
    </row>
    <row r="45" spans="1:54" ht="31.15" customHeight="1" x14ac:dyDescent="0.25">
      <c r="A45" s="520"/>
      <c r="B45" s="522"/>
      <c r="C45" s="518"/>
      <c r="D45" s="259" t="s">
        <v>2</v>
      </c>
      <c r="E45" s="319">
        <v>0</v>
      </c>
      <c r="F45" s="319"/>
      <c r="G45" s="323" t="e">
        <f t="shared" si="4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12"/>
    </row>
    <row r="46" spans="1:54" ht="21.75" customHeight="1" x14ac:dyDescent="0.25">
      <c r="A46" s="520"/>
      <c r="B46" s="522"/>
      <c r="C46" s="518"/>
      <c r="D46" s="324" t="s">
        <v>43</v>
      </c>
      <c r="E46" s="316">
        <v>1563.7</v>
      </c>
      <c r="F46" s="319"/>
      <c r="G46" s="323">
        <f t="shared" si="4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12"/>
    </row>
    <row r="47" spans="1:54" ht="30" hidden="1" customHeight="1" x14ac:dyDescent="0.25">
      <c r="A47" s="520"/>
      <c r="B47" s="523"/>
      <c r="C47" s="533"/>
      <c r="D47" s="325" t="s">
        <v>267</v>
      </c>
      <c r="E47" s="319"/>
      <c r="F47" s="319"/>
      <c r="G47" s="323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12"/>
    </row>
    <row r="48" spans="1:54" ht="30" hidden="1" customHeight="1" x14ac:dyDescent="0.25">
      <c r="A48" s="330"/>
      <c r="B48" s="328"/>
      <c r="C48" s="329"/>
      <c r="D48" s="325" t="s">
        <v>267</v>
      </c>
      <c r="E48" s="319"/>
      <c r="F48" s="319"/>
      <c r="G48" s="323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14"/>
    </row>
    <row r="49" spans="1:54" ht="20.25" customHeight="1" x14ac:dyDescent="0.25">
      <c r="A49" s="513"/>
      <c r="B49" s="515" t="s">
        <v>268</v>
      </c>
      <c r="C49" s="517"/>
      <c r="D49" s="220" t="s">
        <v>41</v>
      </c>
      <c r="E49" s="326">
        <f>E50+E51+E52</f>
        <v>547461.4</v>
      </c>
      <c r="F49" s="320"/>
      <c r="G49" s="322">
        <f>F49/E49*100</f>
        <v>0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509"/>
    </row>
    <row r="50" spans="1:54" ht="35.25" customHeight="1" x14ac:dyDescent="0.25">
      <c r="A50" s="514"/>
      <c r="B50" s="516"/>
      <c r="C50" s="518"/>
      <c r="D50" s="259" t="s">
        <v>37</v>
      </c>
      <c r="E50" s="327">
        <f>E34+E39+E44</f>
        <v>4479.8</v>
      </c>
      <c r="F50" s="319"/>
      <c r="G50" s="323">
        <f t="shared" ref="G50:G52" si="5">F50/E50*100</f>
        <v>0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534"/>
    </row>
    <row r="51" spans="1:54" ht="33" customHeight="1" x14ac:dyDescent="0.25">
      <c r="A51" s="514"/>
      <c r="B51" s="516"/>
      <c r="C51" s="518"/>
      <c r="D51" s="259" t="s">
        <v>2</v>
      </c>
      <c r="E51" s="327">
        <f t="shared" ref="E51:E52" si="6">E35+E40+E45</f>
        <v>63583.1</v>
      </c>
      <c r="F51" s="319"/>
      <c r="G51" s="323">
        <f t="shared" si="5"/>
        <v>0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534"/>
    </row>
    <row r="52" spans="1:54" ht="19.7" customHeight="1" x14ac:dyDescent="0.25">
      <c r="A52" s="514"/>
      <c r="B52" s="516"/>
      <c r="C52" s="518"/>
      <c r="D52" s="262" t="s">
        <v>43</v>
      </c>
      <c r="E52" s="327">
        <f t="shared" si="6"/>
        <v>479398.5</v>
      </c>
      <c r="F52" s="319"/>
      <c r="G52" s="323">
        <f t="shared" si="5"/>
        <v>0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534"/>
    </row>
    <row r="53" spans="1:54" ht="34.9" hidden="1" customHeight="1" x14ac:dyDescent="0.25">
      <c r="A53" s="514"/>
      <c r="B53" s="516"/>
      <c r="C53" s="518"/>
      <c r="D53" s="263" t="s">
        <v>267</v>
      </c>
      <c r="E53" s="319"/>
      <c r="F53" s="319"/>
      <c r="G53" s="323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534"/>
    </row>
    <row r="54" spans="1:54" ht="15.75" x14ac:dyDescent="0.25">
      <c r="A54" s="577" t="s">
        <v>330</v>
      </c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78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9"/>
    </row>
    <row r="55" spans="1:54" ht="22.5" customHeight="1" x14ac:dyDescent="0.25">
      <c r="A55" s="519" t="s">
        <v>6</v>
      </c>
      <c r="B55" s="517" t="s">
        <v>331</v>
      </c>
      <c r="C55" s="517"/>
      <c r="D55" s="220" t="s">
        <v>41</v>
      </c>
      <c r="E55" s="326">
        <f>E56+E57+E58</f>
        <v>118948.1</v>
      </c>
      <c r="F55" s="320"/>
      <c r="G55" s="322">
        <f>F55/E55*100</f>
        <v>0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11"/>
    </row>
    <row r="56" spans="1:54" ht="36.75" customHeight="1" x14ac:dyDescent="0.25">
      <c r="A56" s="520"/>
      <c r="B56" s="518"/>
      <c r="C56" s="518"/>
      <c r="D56" s="259" t="s">
        <v>37</v>
      </c>
      <c r="E56" s="157"/>
      <c r="F56" s="157"/>
      <c r="G56" s="323" t="e">
        <f t="shared" ref="G56:G58" si="7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12"/>
    </row>
    <row r="57" spans="1:54" ht="35.450000000000003" customHeight="1" x14ac:dyDescent="0.25">
      <c r="A57" s="520"/>
      <c r="B57" s="518"/>
      <c r="C57" s="518"/>
      <c r="D57" s="259" t="s">
        <v>2</v>
      </c>
      <c r="E57" s="167"/>
      <c r="F57" s="167"/>
      <c r="G57" s="323" t="e">
        <f t="shared" si="7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12"/>
    </row>
    <row r="58" spans="1:54" ht="22.5" customHeight="1" x14ac:dyDescent="0.25">
      <c r="A58" s="520"/>
      <c r="B58" s="518"/>
      <c r="C58" s="518"/>
      <c r="D58" s="262" t="s">
        <v>43</v>
      </c>
      <c r="E58" s="321">
        <v>118948.1</v>
      </c>
      <c r="F58" s="167"/>
      <c r="G58" s="323">
        <f t="shared" si="7"/>
        <v>0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12"/>
    </row>
    <row r="59" spans="1:54" ht="38.450000000000003" hidden="1" customHeight="1" x14ac:dyDescent="0.25">
      <c r="A59" s="520"/>
      <c r="B59" s="518"/>
      <c r="C59" s="518"/>
      <c r="D59" s="263" t="s">
        <v>267</v>
      </c>
      <c r="E59" s="179"/>
      <c r="F59" s="179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12"/>
    </row>
    <row r="60" spans="1:54" ht="21" customHeight="1" x14ac:dyDescent="0.25">
      <c r="A60" s="519"/>
      <c r="B60" s="515" t="s">
        <v>269</v>
      </c>
      <c r="C60" s="517"/>
      <c r="D60" s="220" t="s">
        <v>41</v>
      </c>
      <c r="E60" s="326">
        <f>E61+E62+E63</f>
        <v>118948.1</v>
      </c>
      <c r="F60" s="320"/>
      <c r="G60" s="322">
        <f>F60/E60*100</f>
        <v>0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509"/>
    </row>
    <row r="61" spans="1:54" ht="31.5" x14ac:dyDescent="0.25">
      <c r="A61" s="520"/>
      <c r="B61" s="516"/>
      <c r="C61" s="518"/>
      <c r="D61" s="259" t="s">
        <v>37</v>
      </c>
      <c r="E61" s="157"/>
      <c r="F61" s="157"/>
      <c r="G61" s="323" t="e">
        <f t="shared" ref="G61:G63" si="8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534"/>
    </row>
    <row r="62" spans="1:54" ht="33" customHeight="1" x14ac:dyDescent="0.25">
      <c r="A62" s="520"/>
      <c r="B62" s="516"/>
      <c r="C62" s="518"/>
      <c r="D62" s="259" t="s">
        <v>2</v>
      </c>
      <c r="E62" s="167"/>
      <c r="F62" s="167"/>
      <c r="G62" s="323" t="e">
        <f t="shared" si="8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534"/>
    </row>
    <row r="63" spans="1:54" ht="21" customHeight="1" x14ac:dyDescent="0.25">
      <c r="A63" s="520"/>
      <c r="B63" s="516"/>
      <c r="C63" s="518"/>
      <c r="D63" s="262" t="s">
        <v>43</v>
      </c>
      <c r="E63" s="321">
        <f>E58</f>
        <v>118948.1</v>
      </c>
      <c r="F63" s="167"/>
      <c r="G63" s="323">
        <f t="shared" si="8"/>
        <v>0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534"/>
    </row>
    <row r="64" spans="1:54" ht="28.9" hidden="1" customHeight="1" x14ac:dyDescent="0.25">
      <c r="A64" s="520"/>
      <c r="B64" s="516"/>
      <c r="C64" s="518"/>
      <c r="D64" s="263" t="s">
        <v>267</v>
      </c>
      <c r="E64" s="179"/>
      <c r="F64" s="179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534"/>
    </row>
    <row r="65" spans="1:54" ht="15.75" x14ac:dyDescent="0.25">
      <c r="A65" s="577" t="s">
        <v>332</v>
      </c>
      <c r="B65" s="578"/>
      <c r="C65" s="578"/>
      <c r="D65" s="578"/>
      <c r="E65" s="578"/>
      <c r="F65" s="578"/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  <c r="BB65" s="579"/>
    </row>
    <row r="66" spans="1:54" ht="22.5" customHeight="1" x14ac:dyDescent="0.25">
      <c r="A66" s="519" t="s">
        <v>16</v>
      </c>
      <c r="B66" s="517" t="s">
        <v>331</v>
      </c>
      <c r="C66" s="517"/>
      <c r="D66" s="220" t="s">
        <v>41</v>
      </c>
      <c r="E66" s="326">
        <f>E67+E68+E69</f>
        <v>21817.7</v>
      </c>
      <c r="F66" s="320"/>
      <c r="G66" s="322">
        <f>F66/E66*100</f>
        <v>0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11"/>
    </row>
    <row r="67" spans="1:54" ht="36.75" customHeight="1" x14ac:dyDescent="0.25">
      <c r="A67" s="520"/>
      <c r="B67" s="518"/>
      <c r="C67" s="518"/>
      <c r="D67" s="259" t="s">
        <v>37</v>
      </c>
      <c r="E67" s="157"/>
      <c r="F67" s="157"/>
      <c r="G67" s="323" t="e">
        <f t="shared" ref="G67:G69" si="9">F67/E67*100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12"/>
    </row>
    <row r="68" spans="1:54" ht="35.450000000000003" customHeight="1" x14ac:dyDescent="0.25">
      <c r="A68" s="520"/>
      <c r="B68" s="518"/>
      <c r="C68" s="518"/>
      <c r="D68" s="259" t="s">
        <v>2</v>
      </c>
      <c r="E68" s="167"/>
      <c r="F68" s="167"/>
      <c r="G68" s="323" t="e">
        <f t="shared" si="9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12"/>
    </row>
    <row r="69" spans="1:54" ht="22.5" customHeight="1" x14ac:dyDescent="0.25">
      <c r="A69" s="520"/>
      <c r="B69" s="518"/>
      <c r="C69" s="518"/>
      <c r="D69" s="262" t="s">
        <v>43</v>
      </c>
      <c r="E69" s="321">
        <v>21817.7</v>
      </c>
      <c r="F69" s="167"/>
      <c r="G69" s="323">
        <f t="shared" si="9"/>
        <v>0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12"/>
    </row>
    <row r="70" spans="1:54" ht="38.450000000000003" hidden="1" customHeight="1" x14ac:dyDescent="0.25">
      <c r="A70" s="520"/>
      <c r="B70" s="518"/>
      <c r="C70" s="518"/>
      <c r="D70" s="263" t="s">
        <v>267</v>
      </c>
      <c r="E70" s="179"/>
      <c r="F70" s="179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12"/>
    </row>
    <row r="71" spans="1:54" ht="18.75" customHeight="1" x14ac:dyDescent="0.25">
      <c r="A71" s="604" t="s">
        <v>333</v>
      </c>
      <c r="B71" s="602" t="s">
        <v>327</v>
      </c>
      <c r="C71" s="603"/>
      <c r="D71" s="220" t="s">
        <v>41</v>
      </c>
      <c r="E71" s="326">
        <f>E72+E73+E74</f>
        <v>30797.4</v>
      </c>
      <c r="F71" s="320"/>
      <c r="G71" s="322">
        <f>F71/E71*100</f>
        <v>0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15"/>
    </row>
    <row r="72" spans="1:54" ht="31.9" customHeight="1" x14ac:dyDescent="0.25">
      <c r="A72" s="604"/>
      <c r="B72" s="602"/>
      <c r="C72" s="603"/>
      <c r="D72" s="259" t="s">
        <v>37</v>
      </c>
      <c r="E72" s="319">
        <v>0</v>
      </c>
      <c r="F72" s="319"/>
      <c r="G72" s="323" t="e">
        <f t="shared" ref="G72:G78" si="10">F72/E72*100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15"/>
    </row>
    <row r="73" spans="1:54" ht="34.9" customHeight="1" x14ac:dyDescent="0.25">
      <c r="A73" s="604"/>
      <c r="B73" s="602"/>
      <c r="C73" s="603"/>
      <c r="D73" s="259" t="s">
        <v>2</v>
      </c>
      <c r="E73" s="319">
        <v>0</v>
      </c>
      <c r="F73" s="319"/>
      <c r="G73" s="323" t="e">
        <f t="shared" si="10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15"/>
    </row>
    <row r="74" spans="1:54" ht="21.75" customHeight="1" x14ac:dyDescent="0.25">
      <c r="A74" s="604"/>
      <c r="B74" s="602"/>
      <c r="C74" s="603"/>
      <c r="D74" s="324" t="s">
        <v>43</v>
      </c>
      <c r="E74" s="316">
        <v>30797.4</v>
      </c>
      <c r="F74" s="319"/>
      <c r="G74" s="323">
        <f t="shared" si="10"/>
        <v>0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15"/>
    </row>
    <row r="75" spans="1:54" ht="21" customHeight="1" x14ac:dyDescent="0.25">
      <c r="A75" s="604"/>
      <c r="B75" s="605" t="s">
        <v>334</v>
      </c>
      <c r="C75" s="603"/>
      <c r="D75" s="220" t="s">
        <v>41</v>
      </c>
      <c r="E75" s="320">
        <f>E76+E77+E78</f>
        <v>52615.100000000006</v>
      </c>
      <c r="F75" s="320">
        <f>F76+F77+F78</f>
        <v>0</v>
      </c>
      <c r="G75" s="322">
        <f>F75/E75*100</f>
        <v>0</v>
      </c>
      <c r="H75" s="190"/>
      <c r="I75" s="190"/>
      <c r="J75" s="193"/>
      <c r="K75" s="190"/>
      <c r="L75" s="190"/>
      <c r="M75" s="193"/>
      <c r="N75" s="190"/>
      <c r="O75" s="190"/>
      <c r="P75" s="193"/>
      <c r="Q75" s="190"/>
      <c r="R75" s="190"/>
      <c r="S75" s="193"/>
      <c r="T75" s="190"/>
      <c r="U75" s="199"/>
      <c r="V75" s="193"/>
      <c r="W75" s="190"/>
      <c r="X75" s="190"/>
      <c r="Y75" s="193"/>
      <c r="Z75" s="190"/>
      <c r="AA75" s="195"/>
      <c r="AB75" s="197"/>
      <c r="AC75" s="212"/>
      <c r="AD75" s="200"/>
      <c r="AE75" s="190"/>
      <c r="AF75" s="195"/>
      <c r="AG75" s="197"/>
      <c r="AH75" s="212"/>
      <c r="AI75" s="200"/>
      <c r="AJ75" s="190"/>
      <c r="AK75" s="195"/>
      <c r="AL75" s="197"/>
      <c r="AM75" s="223"/>
      <c r="AN75" s="193"/>
      <c r="AO75" s="190"/>
      <c r="AP75" s="195"/>
      <c r="AQ75" s="197"/>
      <c r="AR75" s="223"/>
      <c r="AS75" s="193"/>
      <c r="AT75" s="190"/>
      <c r="AU75" s="199"/>
      <c r="AV75" s="200"/>
      <c r="AW75" s="223"/>
      <c r="AX75" s="193"/>
      <c r="AY75" s="193"/>
      <c r="AZ75" s="223"/>
      <c r="BA75" s="193"/>
      <c r="BB75" s="331"/>
    </row>
    <row r="76" spans="1:54" ht="31.5" x14ac:dyDescent="0.25">
      <c r="A76" s="604"/>
      <c r="B76" s="605"/>
      <c r="C76" s="603"/>
      <c r="D76" s="259" t="s">
        <v>37</v>
      </c>
      <c r="E76" s="157"/>
      <c r="F76" s="157"/>
      <c r="G76" s="323" t="e">
        <f t="shared" si="10"/>
        <v>#DIV/0!</v>
      </c>
      <c r="H76" s="157"/>
      <c r="I76" s="157"/>
      <c r="J76" s="205"/>
      <c r="K76" s="157"/>
      <c r="L76" s="157"/>
      <c r="M76" s="205"/>
      <c r="N76" s="157"/>
      <c r="O76" s="157"/>
      <c r="P76" s="205"/>
      <c r="Q76" s="157"/>
      <c r="R76" s="157"/>
      <c r="S76" s="205"/>
      <c r="T76" s="157"/>
      <c r="U76" s="159"/>
      <c r="V76" s="205"/>
      <c r="W76" s="157"/>
      <c r="X76" s="157"/>
      <c r="Y76" s="205"/>
      <c r="Z76" s="157"/>
      <c r="AA76" s="161"/>
      <c r="AB76" s="207"/>
      <c r="AC76" s="215"/>
      <c r="AD76" s="208"/>
      <c r="AE76" s="157"/>
      <c r="AF76" s="161"/>
      <c r="AG76" s="207"/>
      <c r="AH76" s="215"/>
      <c r="AI76" s="208"/>
      <c r="AJ76" s="157"/>
      <c r="AK76" s="161"/>
      <c r="AL76" s="207"/>
      <c r="AM76" s="224"/>
      <c r="AN76" s="205"/>
      <c r="AO76" s="157"/>
      <c r="AP76" s="161"/>
      <c r="AQ76" s="207"/>
      <c r="AR76" s="224"/>
      <c r="AS76" s="205"/>
      <c r="AT76" s="157"/>
      <c r="AU76" s="159"/>
      <c r="AV76" s="208"/>
      <c r="AW76" s="224"/>
      <c r="AX76" s="205"/>
      <c r="AY76" s="205"/>
      <c r="AZ76" s="224"/>
      <c r="BA76" s="205"/>
      <c r="BB76" s="331"/>
    </row>
    <row r="77" spans="1:54" ht="33" customHeight="1" x14ac:dyDescent="0.25">
      <c r="A77" s="604"/>
      <c r="B77" s="605"/>
      <c r="C77" s="603"/>
      <c r="D77" s="259" t="s">
        <v>2</v>
      </c>
      <c r="E77" s="157"/>
      <c r="F77" s="157"/>
      <c r="G77" s="323" t="e">
        <f t="shared" si="10"/>
        <v>#DIV/0!</v>
      </c>
      <c r="H77" s="167"/>
      <c r="I77" s="167"/>
      <c r="J77" s="168"/>
      <c r="K77" s="167"/>
      <c r="L77" s="167"/>
      <c r="M77" s="168"/>
      <c r="N77" s="167"/>
      <c r="O77" s="167"/>
      <c r="P77" s="168"/>
      <c r="Q77" s="167"/>
      <c r="R77" s="167"/>
      <c r="S77" s="168"/>
      <c r="T77" s="167"/>
      <c r="U77" s="169"/>
      <c r="V77" s="168"/>
      <c r="W77" s="167"/>
      <c r="X77" s="167"/>
      <c r="Y77" s="168"/>
      <c r="Z77" s="167"/>
      <c r="AA77" s="171"/>
      <c r="AB77" s="173"/>
      <c r="AC77" s="219"/>
      <c r="AD77" s="218"/>
      <c r="AE77" s="167"/>
      <c r="AF77" s="171"/>
      <c r="AG77" s="173"/>
      <c r="AH77" s="219"/>
      <c r="AI77" s="218"/>
      <c r="AJ77" s="167"/>
      <c r="AK77" s="171"/>
      <c r="AL77" s="173"/>
      <c r="AM77" s="225"/>
      <c r="AN77" s="168"/>
      <c r="AO77" s="167"/>
      <c r="AP77" s="171"/>
      <c r="AQ77" s="173"/>
      <c r="AR77" s="225"/>
      <c r="AS77" s="168"/>
      <c r="AT77" s="167"/>
      <c r="AU77" s="169"/>
      <c r="AV77" s="218"/>
      <c r="AW77" s="225"/>
      <c r="AX77" s="168"/>
      <c r="AY77" s="168"/>
      <c r="AZ77" s="225"/>
      <c r="BA77" s="168"/>
      <c r="BB77" s="331"/>
    </row>
    <row r="78" spans="1:54" ht="21" customHeight="1" x14ac:dyDescent="0.25">
      <c r="A78" s="604"/>
      <c r="B78" s="605"/>
      <c r="C78" s="603"/>
      <c r="D78" s="324" t="s">
        <v>43</v>
      </c>
      <c r="E78" s="316">
        <f>E69+E74</f>
        <v>52615.100000000006</v>
      </c>
      <c r="F78" s="316">
        <f>F69+F74</f>
        <v>0</v>
      </c>
      <c r="G78" s="323">
        <f t="shared" si="10"/>
        <v>0</v>
      </c>
      <c r="H78" s="167"/>
      <c r="I78" s="167"/>
      <c r="J78" s="168"/>
      <c r="K78" s="167"/>
      <c r="L78" s="167"/>
      <c r="M78" s="168"/>
      <c r="N78" s="167"/>
      <c r="O78" s="167"/>
      <c r="P78" s="168"/>
      <c r="Q78" s="167"/>
      <c r="R78" s="167"/>
      <c r="S78" s="168"/>
      <c r="T78" s="167"/>
      <c r="U78" s="169"/>
      <c r="V78" s="168"/>
      <c r="W78" s="167"/>
      <c r="X78" s="167"/>
      <c r="Y78" s="168"/>
      <c r="Z78" s="167"/>
      <c r="AA78" s="171"/>
      <c r="AB78" s="173"/>
      <c r="AC78" s="219"/>
      <c r="AD78" s="218"/>
      <c r="AE78" s="167"/>
      <c r="AF78" s="171"/>
      <c r="AG78" s="173"/>
      <c r="AH78" s="219"/>
      <c r="AI78" s="218"/>
      <c r="AJ78" s="167"/>
      <c r="AK78" s="171"/>
      <c r="AL78" s="173"/>
      <c r="AM78" s="225"/>
      <c r="AN78" s="168"/>
      <c r="AO78" s="167"/>
      <c r="AP78" s="171"/>
      <c r="AQ78" s="173"/>
      <c r="AR78" s="225"/>
      <c r="AS78" s="168"/>
      <c r="AT78" s="167"/>
      <c r="AU78" s="169"/>
      <c r="AV78" s="218"/>
      <c r="AW78" s="225"/>
      <c r="AX78" s="168"/>
      <c r="AY78" s="168"/>
      <c r="AZ78" s="225"/>
      <c r="BA78" s="168"/>
      <c r="BB78" s="331"/>
    </row>
    <row r="79" spans="1:54" ht="29.25" customHeight="1" x14ac:dyDescent="0.25">
      <c r="A79" s="598" t="s">
        <v>260</v>
      </c>
      <c r="B79" s="599"/>
      <c r="C79" s="599"/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599"/>
      <c r="AK79" s="599"/>
      <c r="AL79" s="599"/>
      <c r="AM79" s="599"/>
      <c r="AN79" s="599"/>
      <c r="AO79" s="599"/>
      <c r="AP79" s="599"/>
      <c r="AQ79" s="599"/>
      <c r="AR79" s="599"/>
      <c r="AS79" s="599"/>
      <c r="AT79" s="599"/>
      <c r="AU79" s="599"/>
      <c r="AV79" s="599"/>
      <c r="AW79" s="599"/>
      <c r="AX79" s="599"/>
      <c r="AY79" s="599"/>
      <c r="AZ79" s="599"/>
      <c r="BA79" s="599"/>
      <c r="BB79" s="600"/>
    </row>
    <row r="80" spans="1:54" ht="22.5" customHeight="1" x14ac:dyDescent="0.25">
      <c r="A80" s="587" t="s">
        <v>261</v>
      </c>
      <c r="B80" s="588"/>
      <c r="C80" s="588"/>
      <c r="D80" s="588"/>
      <c r="E80" s="588"/>
      <c r="F80" s="588"/>
      <c r="G80" s="588"/>
      <c r="H80" s="588"/>
      <c r="I80" s="588"/>
      <c r="J80" s="588"/>
      <c r="K80" s="588"/>
      <c r="L80" s="588"/>
      <c r="M80" s="588"/>
      <c r="N80" s="588"/>
      <c r="O80" s="588"/>
      <c r="P80" s="588"/>
      <c r="Q80" s="588"/>
      <c r="R80" s="588"/>
      <c r="S80" s="588"/>
      <c r="T80" s="588"/>
      <c r="U80" s="588"/>
      <c r="V80" s="588"/>
      <c r="W80" s="588"/>
      <c r="X80" s="588"/>
      <c r="Y80" s="588"/>
      <c r="Z80" s="588"/>
      <c r="AA80" s="588"/>
      <c r="AB80" s="588"/>
      <c r="AC80" s="588"/>
      <c r="AD80" s="588"/>
      <c r="AE80" s="588"/>
      <c r="AF80" s="588"/>
      <c r="AG80" s="588"/>
      <c r="AH80" s="588"/>
      <c r="AI80" s="588"/>
      <c r="AJ80" s="588"/>
      <c r="AK80" s="588"/>
      <c r="AL80" s="588"/>
      <c r="AM80" s="588"/>
      <c r="AN80" s="588"/>
      <c r="AO80" s="588"/>
      <c r="AP80" s="588"/>
      <c r="AQ80" s="588"/>
      <c r="AR80" s="588"/>
      <c r="AS80" s="588"/>
      <c r="AT80" s="588"/>
      <c r="AU80" s="588"/>
      <c r="AV80" s="588"/>
      <c r="AW80" s="588"/>
      <c r="AX80" s="588"/>
      <c r="AY80" s="588"/>
      <c r="AZ80" s="588"/>
      <c r="BA80" s="588"/>
      <c r="BB80" s="589"/>
    </row>
    <row r="81" spans="1:54" ht="18.75" customHeight="1" x14ac:dyDescent="0.25">
      <c r="A81" s="590" t="s">
        <v>338</v>
      </c>
      <c r="B81" s="591"/>
      <c r="C81" s="592"/>
      <c r="D81" s="220" t="s">
        <v>41</v>
      </c>
      <c r="E81" s="326">
        <f>E82+E83+E84</f>
        <v>547461.4</v>
      </c>
      <c r="F81" s="320"/>
      <c r="G81" s="322">
        <f>F81/E81*100</f>
        <v>0</v>
      </c>
      <c r="H81" s="190"/>
      <c r="I81" s="190"/>
      <c r="J81" s="193"/>
      <c r="K81" s="190"/>
      <c r="L81" s="190"/>
      <c r="M81" s="193"/>
      <c r="N81" s="190"/>
      <c r="O81" s="190"/>
      <c r="P81" s="193"/>
      <c r="Q81" s="190"/>
      <c r="R81" s="190"/>
      <c r="S81" s="193"/>
      <c r="T81" s="190"/>
      <c r="U81" s="190"/>
      <c r="V81" s="193"/>
      <c r="W81" s="190"/>
      <c r="X81" s="190"/>
      <c r="Y81" s="193"/>
      <c r="Z81" s="190"/>
      <c r="AA81" s="195"/>
      <c r="AB81" s="197"/>
      <c r="AC81" s="212"/>
      <c r="AD81" s="200"/>
      <c r="AE81" s="190"/>
      <c r="AF81" s="195"/>
      <c r="AG81" s="197"/>
      <c r="AH81" s="212"/>
      <c r="AI81" s="200"/>
      <c r="AJ81" s="190"/>
      <c r="AK81" s="195"/>
      <c r="AL81" s="197"/>
      <c r="AM81" s="212"/>
      <c r="AN81" s="200"/>
      <c r="AO81" s="190"/>
      <c r="AP81" s="195"/>
      <c r="AQ81" s="196"/>
      <c r="AR81" s="223"/>
      <c r="AS81" s="193"/>
      <c r="AT81" s="190"/>
      <c r="AU81" s="199"/>
      <c r="AV81" s="197"/>
      <c r="AW81" s="212"/>
      <c r="AX81" s="193"/>
      <c r="AY81" s="190"/>
      <c r="AZ81" s="190"/>
      <c r="BA81" s="200"/>
      <c r="BB81" s="509"/>
    </row>
    <row r="82" spans="1:54" ht="31.5" x14ac:dyDescent="0.25">
      <c r="A82" s="593"/>
      <c r="B82" s="594"/>
      <c r="C82" s="595"/>
      <c r="D82" s="259" t="s">
        <v>37</v>
      </c>
      <c r="E82" s="317">
        <f>E50</f>
        <v>4479.8</v>
      </c>
      <c r="F82" s="157"/>
      <c r="G82" s="204"/>
      <c r="H82" s="157"/>
      <c r="I82" s="157"/>
      <c r="J82" s="205"/>
      <c r="K82" s="157"/>
      <c r="L82" s="157"/>
      <c r="M82" s="205"/>
      <c r="N82" s="157"/>
      <c r="O82" s="157"/>
      <c r="P82" s="205"/>
      <c r="Q82" s="157"/>
      <c r="R82" s="157"/>
      <c r="S82" s="205"/>
      <c r="T82" s="157"/>
      <c r="U82" s="157"/>
      <c r="V82" s="205"/>
      <c r="W82" s="157"/>
      <c r="X82" s="157"/>
      <c r="Y82" s="205"/>
      <c r="Z82" s="157"/>
      <c r="AA82" s="161"/>
      <c r="AB82" s="207"/>
      <c r="AC82" s="215"/>
      <c r="AD82" s="208"/>
      <c r="AE82" s="157"/>
      <c r="AF82" s="161"/>
      <c r="AG82" s="207"/>
      <c r="AH82" s="215"/>
      <c r="AI82" s="208"/>
      <c r="AJ82" s="157"/>
      <c r="AK82" s="161"/>
      <c r="AL82" s="207"/>
      <c r="AM82" s="215"/>
      <c r="AN82" s="208"/>
      <c r="AO82" s="157"/>
      <c r="AP82" s="161"/>
      <c r="AQ82" s="206"/>
      <c r="AR82" s="224"/>
      <c r="AS82" s="205"/>
      <c r="AT82" s="157"/>
      <c r="AU82" s="159"/>
      <c r="AV82" s="208"/>
      <c r="AW82" s="215"/>
      <c r="AX82" s="205"/>
      <c r="AY82" s="157"/>
      <c r="AZ82" s="157"/>
      <c r="BA82" s="208"/>
      <c r="BB82" s="534"/>
    </row>
    <row r="83" spans="1:54" ht="31.9" customHeight="1" x14ac:dyDescent="0.25">
      <c r="A83" s="593"/>
      <c r="B83" s="594"/>
      <c r="C83" s="595"/>
      <c r="D83" s="259" t="s">
        <v>2</v>
      </c>
      <c r="E83" s="317">
        <f t="shared" ref="E83:E84" si="11">E51</f>
        <v>63583.1</v>
      </c>
      <c r="F83" s="167"/>
      <c r="G83" s="217"/>
      <c r="H83" s="167"/>
      <c r="I83" s="167"/>
      <c r="J83" s="168"/>
      <c r="K83" s="167"/>
      <c r="L83" s="167"/>
      <c r="M83" s="168"/>
      <c r="N83" s="167"/>
      <c r="O83" s="167"/>
      <c r="P83" s="168"/>
      <c r="Q83" s="167"/>
      <c r="R83" s="167"/>
      <c r="S83" s="168"/>
      <c r="T83" s="167"/>
      <c r="U83" s="167"/>
      <c r="V83" s="168"/>
      <c r="W83" s="167"/>
      <c r="X83" s="167"/>
      <c r="Y83" s="168"/>
      <c r="Z83" s="167"/>
      <c r="AA83" s="171"/>
      <c r="AB83" s="173"/>
      <c r="AC83" s="219"/>
      <c r="AD83" s="218"/>
      <c r="AE83" s="167"/>
      <c r="AF83" s="171"/>
      <c r="AG83" s="173"/>
      <c r="AH83" s="219"/>
      <c r="AI83" s="218"/>
      <c r="AJ83" s="167"/>
      <c r="AK83" s="171"/>
      <c r="AL83" s="173"/>
      <c r="AM83" s="219"/>
      <c r="AN83" s="218"/>
      <c r="AO83" s="167"/>
      <c r="AP83" s="171"/>
      <c r="AQ83" s="172"/>
      <c r="AR83" s="225"/>
      <c r="AS83" s="168"/>
      <c r="AT83" s="167"/>
      <c r="AU83" s="171"/>
      <c r="AV83" s="218"/>
      <c r="AW83" s="219"/>
      <c r="AX83" s="168"/>
      <c r="AY83" s="167"/>
      <c r="AZ83" s="167"/>
      <c r="BA83" s="175"/>
      <c r="BB83" s="534"/>
    </row>
    <row r="84" spans="1:54" ht="20.25" customHeight="1" x14ac:dyDescent="0.25">
      <c r="A84" s="593"/>
      <c r="B84" s="594"/>
      <c r="C84" s="595"/>
      <c r="D84" s="262" t="s">
        <v>43</v>
      </c>
      <c r="E84" s="317">
        <f t="shared" si="11"/>
        <v>479398.5</v>
      </c>
      <c r="F84" s="167"/>
      <c r="G84" s="217"/>
      <c r="H84" s="167"/>
      <c r="I84" s="167"/>
      <c r="J84" s="168"/>
      <c r="K84" s="167"/>
      <c r="L84" s="167"/>
      <c r="M84" s="168"/>
      <c r="N84" s="167"/>
      <c r="O84" s="167"/>
      <c r="P84" s="168"/>
      <c r="Q84" s="167"/>
      <c r="R84" s="167"/>
      <c r="S84" s="168"/>
      <c r="T84" s="167"/>
      <c r="U84" s="169"/>
      <c r="V84" s="168"/>
      <c r="W84" s="167"/>
      <c r="X84" s="167"/>
      <c r="Y84" s="168"/>
      <c r="Z84" s="167"/>
      <c r="AA84" s="171"/>
      <c r="AB84" s="173"/>
      <c r="AC84" s="219"/>
      <c r="AD84" s="218"/>
      <c r="AE84" s="167"/>
      <c r="AF84" s="171"/>
      <c r="AG84" s="173"/>
      <c r="AH84" s="219"/>
      <c r="AI84" s="218"/>
      <c r="AJ84" s="167"/>
      <c r="AK84" s="171"/>
      <c r="AL84" s="173"/>
      <c r="AM84" s="225"/>
      <c r="AN84" s="168"/>
      <c r="AO84" s="167"/>
      <c r="AP84" s="171"/>
      <c r="AQ84" s="173"/>
      <c r="AR84" s="225"/>
      <c r="AS84" s="168"/>
      <c r="AT84" s="167"/>
      <c r="AU84" s="169"/>
      <c r="AV84" s="218"/>
      <c r="AW84" s="225"/>
      <c r="AX84" s="168"/>
      <c r="AY84" s="168"/>
      <c r="AZ84" s="225"/>
      <c r="BA84" s="168"/>
      <c r="BB84" s="534"/>
    </row>
    <row r="85" spans="1:54" ht="31.9" hidden="1" customHeight="1" x14ac:dyDescent="0.25">
      <c r="A85" s="593"/>
      <c r="B85" s="594"/>
      <c r="C85" s="595"/>
      <c r="D85" s="263" t="s">
        <v>267</v>
      </c>
      <c r="E85" s="179"/>
      <c r="F85" s="179"/>
      <c r="G85" s="165"/>
      <c r="H85" s="179"/>
      <c r="I85" s="179"/>
      <c r="J85" s="178"/>
      <c r="K85" s="179"/>
      <c r="L85" s="179"/>
      <c r="M85" s="178"/>
      <c r="N85" s="179"/>
      <c r="O85" s="179"/>
      <c r="P85" s="178"/>
      <c r="Q85" s="179"/>
      <c r="R85" s="179"/>
      <c r="S85" s="178"/>
      <c r="T85" s="179"/>
      <c r="U85" s="185"/>
      <c r="V85" s="178"/>
      <c r="W85" s="179"/>
      <c r="X85" s="179"/>
      <c r="Y85" s="178"/>
      <c r="Z85" s="179"/>
      <c r="AA85" s="181"/>
      <c r="AB85" s="183"/>
      <c r="AC85" s="226"/>
      <c r="AD85" s="186"/>
      <c r="AE85" s="179"/>
      <c r="AF85" s="181"/>
      <c r="AG85" s="183"/>
      <c r="AH85" s="226"/>
      <c r="AI85" s="186"/>
      <c r="AJ85" s="179"/>
      <c r="AK85" s="181"/>
      <c r="AL85" s="183"/>
      <c r="AM85" s="226"/>
      <c r="AN85" s="186"/>
      <c r="AO85" s="179"/>
      <c r="AP85" s="181"/>
      <c r="AQ85" s="183"/>
      <c r="AR85" s="230"/>
      <c r="AS85" s="178"/>
      <c r="AT85" s="179"/>
      <c r="AU85" s="185"/>
      <c r="AV85" s="186"/>
      <c r="AW85" s="226"/>
      <c r="AX85" s="178"/>
      <c r="AY85" s="178"/>
      <c r="AZ85" s="226"/>
      <c r="BA85" s="186"/>
      <c r="BB85" s="534"/>
    </row>
    <row r="86" spans="1:54" ht="15" customHeight="1" x14ac:dyDescent="0.25">
      <c r="A86" s="590" t="s">
        <v>335</v>
      </c>
      <c r="B86" s="591"/>
      <c r="C86" s="592"/>
      <c r="D86" s="189" t="s">
        <v>41</v>
      </c>
      <c r="E86" s="326">
        <f>E87+E88+E89</f>
        <v>118948.1</v>
      </c>
      <c r="F86" s="320"/>
      <c r="G86" s="322">
        <f>F86/E86*100</f>
        <v>0</v>
      </c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4"/>
      <c r="AE86" s="190"/>
      <c r="AF86" s="190"/>
      <c r="AG86" s="190"/>
      <c r="AH86" s="190"/>
      <c r="AI86" s="194"/>
      <c r="AJ86" s="190"/>
      <c r="AK86" s="190"/>
      <c r="AL86" s="190"/>
      <c r="AM86" s="190"/>
      <c r="AN86" s="194"/>
      <c r="AO86" s="190"/>
      <c r="AP86" s="190"/>
      <c r="AQ86" s="190"/>
      <c r="AR86" s="190"/>
      <c r="AS86" s="190"/>
      <c r="AT86" s="190"/>
      <c r="AU86" s="194"/>
      <c r="AV86" s="190"/>
      <c r="AW86" s="190"/>
      <c r="AX86" s="190"/>
      <c r="AY86" s="190"/>
      <c r="AZ86" s="190"/>
      <c r="BA86" s="194"/>
      <c r="BB86" s="509"/>
    </row>
    <row r="87" spans="1:54" ht="31.5" x14ac:dyDescent="0.25">
      <c r="A87" s="593"/>
      <c r="B87" s="594"/>
      <c r="C87" s="595"/>
      <c r="D87" s="259" t="s">
        <v>37</v>
      </c>
      <c r="E87" s="190"/>
      <c r="F87" s="157"/>
      <c r="G87" s="205"/>
      <c r="H87" s="157"/>
      <c r="I87" s="157"/>
      <c r="J87" s="215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60"/>
      <c r="AE87" s="157"/>
      <c r="AF87" s="157"/>
      <c r="AG87" s="157"/>
      <c r="AH87" s="157"/>
      <c r="AI87" s="160"/>
      <c r="AJ87" s="157"/>
      <c r="AK87" s="157"/>
      <c r="AL87" s="157"/>
      <c r="AM87" s="157"/>
      <c r="AN87" s="160"/>
      <c r="AO87" s="157"/>
      <c r="AP87" s="157"/>
      <c r="AQ87" s="157"/>
      <c r="AR87" s="157"/>
      <c r="AS87" s="157"/>
      <c r="AT87" s="157"/>
      <c r="AU87" s="160"/>
      <c r="AV87" s="157"/>
      <c r="AW87" s="157"/>
      <c r="AX87" s="157"/>
      <c r="AY87" s="157"/>
      <c r="AZ87" s="157"/>
      <c r="BA87" s="160"/>
      <c r="BB87" s="534"/>
    </row>
    <row r="88" spans="1:54" ht="32.450000000000003" customHeight="1" x14ac:dyDescent="0.25">
      <c r="A88" s="593"/>
      <c r="B88" s="594"/>
      <c r="C88" s="595"/>
      <c r="D88" s="259" t="s">
        <v>2</v>
      </c>
      <c r="E88" s="157"/>
      <c r="F88" s="157"/>
      <c r="G88" s="205"/>
      <c r="H88" s="157"/>
      <c r="I88" s="157"/>
      <c r="J88" s="160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9"/>
      <c r="AB88" s="159"/>
      <c r="AC88" s="160"/>
      <c r="AD88" s="159"/>
      <c r="AE88" s="157"/>
      <c r="AF88" s="159"/>
      <c r="AG88" s="159"/>
      <c r="AH88" s="160"/>
      <c r="AI88" s="159"/>
      <c r="AJ88" s="157"/>
      <c r="AK88" s="159"/>
      <c r="AL88" s="159"/>
      <c r="AM88" s="160"/>
      <c r="AN88" s="159"/>
      <c r="AO88" s="157"/>
      <c r="AP88" s="159"/>
      <c r="AQ88" s="159"/>
      <c r="AR88" s="160"/>
      <c r="AS88" s="157"/>
      <c r="AT88" s="157"/>
      <c r="AU88" s="159"/>
      <c r="AV88" s="159"/>
      <c r="AW88" s="160"/>
      <c r="AX88" s="157"/>
      <c r="AY88" s="157"/>
      <c r="AZ88" s="157"/>
      <c r="BA88" s="208"/>
      <c r="BB88" s="534"/>
    </row>
    <row r="89" spans="1:54" ht="20.25" customHeight="1" x14ac:dyDescent="0.25">
      <c r="A89" s="593"/>
      <c r="B89" s="594"/>
      <c r="C89" s="595"/>
      <c r="D89" s="262" t="s">
        <v>43</v>
      </c>
      <c r="E89" s="167">
        <f>E63</f>
        <v>118948.1</v>
      </c>
      <c r="F89" s="167"/>
      <c r="G89" s="217"/>
      <c r="H89" s="167"/>
      <c r="I89" s="167"/>
      <c r="J89" s="168"/>
      <c r="K89" s="167"/>
      <c r="L89" s="167"/>
      <c r="M89" s="168"/>
      <c r="N89" s="167"/>
      <c r="O89" s="167"/>
      <c r="P89" s="168"/>
      <c r="Q89" s="167"/>
      <c r="R89" s="167"/>
      <c r="S89" s="168"/>
      <c r="T89" s="167"/>
      <c r="U89" s="169"/>
      <c r="V89" s="168"/>
      <c r="W89" s="167"/>
      <c r="X89" s="167"/>
      <c r="Y89" s="168"/>
      <c r="Z89" s="167"/>
      <c r="AA89" s="171"/>
      <c r="AB89" s="173"/>
      <c r="AC89" s="219"/>
      <c r="AD89" s="218"/>
      <c r="AE89" s="167"/>
      <c r="AF89" s="171"/>
      <c r="AG89" s="173"/>
      <c r="AH89" s="219"/>
      <c r="AI89" s="218"/>
      <c r="AJ89" s="167"/>
      <c r="AK89" s="171"/>
      <c r="AL89" s="173"/>
      <c r="AM89" s="225"/>
      <c r="AN89" s="168"/>
      <c r="AO89" s="167"/>
      <c r="AP89" s="171"/>
      <c r="AQ89" s="173"/>
      <c r="AR89" s="225"/>
      <c r="AS89" s="168"/>
      <c r="AT89" s="167"/>
      <c r="AU89" s="169"/>
      <c r="AV89" s="218"/>
      <c r="AW89" s="225"/>
      <c r="AX89" s="168"/>
      <c r="AY89" s="168"/>
      <c r="AZ89" s="225"/>
      <c r="BA89" s="168"/>
      <c r="BB89" s="534"/>
    </row>
    <row r="90" spans="1:54" ht="31.15" hidden="1" customHeight="1" x14ac:dyDescent="0.25">
      <c r="A90" s="593"/>
      <c r="B90" s="594"/>
      <c r="C90" s="595"/>
      <c r="D90" s="263" t="s">
        <v>267</v>
      </c>
      <c r="E90" s="179"/>
      <c r="F90" s="179"/>
      <c r="G90" s="165"/>
      <c r="H90" s="179"/>
      <c r="I90" s="179"/>
      <c r="J90" s="226"/>
      <c r="K90" s="179"/>
      <c r="L90" s="179"/>
      <c r="M90" s="178"/>
      <c r="N90" s="179"/>
      <c r="O90" s="179"/>
      <c r="P90" s="178"/>
      <c r="Q90" s="179"/>
      <c r="R90" s="179"/>
      <c r="S90" s="178"/>
      <c r="T90" s="179"/>
      <c r="U90" s="185"/>
      <c r="V90" s="178"/>
      <c r="W90" s="179"/>
      <c r="X90" s="179"/>
      <c r="Y90" s="178"/>
      <c r="Z90" s="179"/>
      <c r="AA90" s="181"/>
      <c r="AB90" s="183"/>
      <c r="AC90" s="226"/>
      <c r="AD90" s="186"/>
      <c r="AE90" s="179"/>
      <c r="AF90" s="181"/>
      <c r="AG90" s="183"/>
      <c r="AH90" s="226"/>
      <c r="AI90" s="186"/>
      <c r="AJ90" s="179"/>
      <c r="AK90" s="181"/>
      <c r="AL90" s="183"/>
      <c r="AM90" s="226"/>
      <c r="AN90" s="186"/>
      <c r="AO90" s="179"/>
      <c r="AP90" s="181"/>
      <c r="AQ90" s="183"/>
      <c r="AR90" s="226"/>
      <c r="AS90" s="178"/>
      <c r="AT90" s="179"/>
      <c r="AU90" s="185"/>
      <c r="AV90" s="186"/>
      <c r="AW90" s="226"/>
      <c r="AX90" s="178"/>
      <c r="AY90" s="178"/>
      <c r="AZ90" s="226"/>
      <c r="BA90" s="186"/>
      <c r="BB90" s="534"/>
    </row>
    <row r="91" spans="1:54" ht="21" customHeight="1" x14ac:dyDescent="0.25">
      <c r="A91" s="590" t="s">
        <v>336</v>
      </c>
      <c r="B91" s="591"/>
      <c r="C91" s="592"/>
      <c r="D91" s="220" t="s">
        <v>41</v>
      </c>
      <c r="E91" s="326">
        <f>E92+E93+E94</f>
        <v>21817.7</v>
      </c>
      <c r="F91" s="320"/>
      <c r="G91" s="322">
        <f>F91/E91*100</f>
        <v>0</v>
      </c>
      <c r="H91" s="190"/>
      <c r="I91" s="190"/>
      <c r="J91" s="212"/>
      <c r="K91" s="190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201"/>
      <c r="AB91" s="196"/>
      <c r="AC91" s="212"/>
      <c r="AD91" s="200"/>
      <c r="AE91" s="157"/>
      <c r="AF91" s="201"/>
      <c r="AG91" s="196"/>
      <c r="AH91" s="212"/>
      <c r="AI91" s="200"/>
      <c r="AJ91" s="157"/>
      <c r="AK91" s="201"/>
      <c r="AL91" s="196"/>
      <c r="AM91" s="212"/>
      <c r="AN91" s="200"/>
      <c r="AO91" s="157"/>
      <c r="AP91" s="201"/>
      <c r="AQ91" s="196"/>
      <c r="AR91" s="212"/>
      <c r="AS91" s="193"/>
      <c r="AT91" s="157"/>
      <c r="AU91" s="199"/>
      <c r="AV91" s="197"/>
      <c r="AW91" s="223"/>
      <c r="AX91" s="193"/>
      <c r="AY91" s="190"/>
      <c r="AZ91" s="190"/>
      <c r="BA91" s="200"/>
      <c r="BB91" s="509"/>
    </row>
    <row r="92" spans="1:54" ht="35.25" customHeight="1" x14ac:dyDescent="0.25">
      <c r="A92" s="593"/>
      <c r="B92" s="594"/>
      <c r="C92" s="595"/>
      <c r="D92" s="259" t="s">
        <v>37</v>
      </c>
      <c r="E92" s="157"/>
      <c r="F92" s="157"/>
      <c r="G92" s="205"/>
      <c r="H92" s="157"/>
      <c r="I92" s="157"/>
      <c r="J92" s="215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62"/>
      <c r="AB92" s="206"/>
      <c r="AC92" s="215"/>
      <c r="AD92" s="208"/>
      <c r="AE92" s="157"/>
      <c r="AF92" s="162"/>
      <c r="AG92" s="206"/>
      <c r="AH92" s="215"/>
      <c r="AI92" s="208"/>
      <c r="AJ92" s="157"/>
      <c r="AK92" s="162"/>
      <c r="AL92" s="206"/>
      <c r="AM92" s="215"/>
      <c r="AN92" s="208"/>
      <c r="AO92" s="157"/>
      <c r="AP92" s="162"/>
      <c r="AQ92" s="206"/>
      <c r="AR92" s="215"/>
      <c r="AS92" s="205"/>
      <c r="AT92" s="157"/>
      <c r="AU92" s="159"/>
      <c r="AV92" s="208"/>
      <c r="AW92" s="215"/>
      <c r="AX92" s="205"/>
      <c r="AY92" s="157"/>
      <c r="AZ92" s="157"/>
      <c r="BA92" s="208"/>
      <c r="BB92" s="534"/>
    </row>
    <row r="93" spans="1:54" ht="31.15" customHeight="1" x14ac:dyDescent="0.25">
      <c r="A93" s="593"/>
      <c r="B93" s="594"/>
      <c r="C93" s="595"/>
      <c r="D93" s="259" t="s">
        <v>2</v>
      </c>
      <c r="E93" s="167"/>
      <c r="F93" s="167"/>
      <c r="G93" s="168"/>
      <c r="H93" s="167"/>
      <c r="I93" s="167"/>
      <c r="J93" s="219"/>
      <c r="K93" s="16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203"/>
      <c r="AB93" s="172"/>
      <c r="AC93" s="226"/>
      <c r="AD93" s="186"/>
      <c r="AE93" s="157"/>
      <c r="AF93" s="203"/>
      <c r="AG93" s="172"/>
      <c r="AH93" s="226"/>
      <c r="AI93" s="186"/>
      <c r="AJ93" s="157"/>
      <c r="AK93" s="203"/>
      <c r="AL93" s="172"/>
      <c r="AM93" s="226"/>
      <c r="AN93" s="186"/>
      <c r="AO93" s="157"/>
      <c r="AP93" s="203"/>
      <c r="AQ93" s="172"/>
      <c r="AR93" s="226"/>
      <c r="AS93" s="178"/>
      <c r="AT93" s="157"/>
      <c r="AU93" s="169"/>
      <c r="AV93" s="218"/>
      <c r="AW93" s="219"/>
      <c r="AX93" s="168"/>
      <c r="AY93" s="167"/>
      <c r="AZ93" s="167"/>
      <c r="BA93" s="218"/>
      <c r="BB93" s="534"/>
    </row>
    <row r="94" spans="1:54" ht="24.75" customHeight="1" x14ac:dyDescent="0.25">
      <c r="A94" s="593"/>
      <c r="B94" s="594"/>
      <c r="C94" s="595"/>
      <c r="D94" s="262" t="s">
        <v>43</v>
      </c>
      <c r="E94" s="167">
        <f>E69</f>
        <v>21817.7</v>
      </c>
      <c r="F94" s="167"/>
      <c r="G94" s="217"/>
      <c r="H94" s="167"/>
      <c r="I94" s="167"/>
      <c r="J94" s="168"/>
      <c r="K94" s="167"/>
      <c r="L94" s="167"/>
      <c r="M94" s="168"/>
      <c r="N94" s="167"/>
      <c r="O94" s="167"/>
      <c r="P94" s="168"/>
      <c r="Q94" s="167"/>
      <c r="R94" s="167"/>
      <c r="S94" s="168"/>
      <c r="T94" s="167"/>
      <c r="U94" s="169"/>
      <c r="V94" s="168"/>
      <c r="W94" s="167"/>
      <c r="X94" s="167"/>
      <c r="Y94" s="168"/>
      <c r="Z94" s="167"/>
      <c r="AA94" s="171"/>
      <c r="AB94" s="173"/>
      <c r="AC94" s="219"/>
      <c r="AD94" s="218"/>
      <c r="AE94" s="167"/>
      <c r="AF94" s="171"/>
      <c r="AG94" s="173"/>
      <c r="AH94" s="219"/>
      <c r="AI94" s="218"/>
      <c r="AJ94" s="167"/>
      <c r="AK94" s="171"/>
      <c r="AL94" s="173"/>
      <c r="AM94" s="225"/>
      <c r="AN94" s="168"/>
      <c r="AO94" s="167"/>
      <c r="AP94" s="171"/>
      <c r="AQ94" s="173"/>
      <c r="AR94" s="225"/>
      <c r="AS94" s="168"/>
      <c r="AT94" s="167"/>
      <c r="AU94" s="169"/>
      <c r="AV94" s="218"/>
      <c r="AW94" s="225"/>
      <c r="AX94" s="168"/>
      <c r="AY94" s="168"/>
      <c r="AZ94" s="225"/>
      <c r="BA94" s="168"/>
      <c r="BB94" s="534"/>
    </row>
    <row r="95" spans="1:54" ht="31.15" hidden="1" customHeight="1" x14ac:dyDescent="0.25">
      <c r="A95" s="593"/>
      <c r="B95" s="594"/>
      <c r="C95" s="595"/>
      <c r="D95" s="263" t="s">
        <v>267</v>
      </c>
      <c r="E95" s="179"/>
      <c r="F95" s="179"/>
      <c r="G95" s="165"/>
      <c r="H95" s="179"/>
      <c r="I95" s="179"/>
      <c r="J95" s="226"/>
      <c r="K95" s="179"/>
      <c r="L95" s="179"/>
      <c r="M95" s="178"/>
      <c r="N95" s="179"/>
      <c r="O95" s="179"/>
      <c r="P95" s="178"/>
      <c r="Q95" s="179"/>
      <c r="R95" s="179"/>
      <c r="S95" s="178"/>
      <c r="T95" s="179"/>
      <c r="U95" s="185"/>
      <c r="V95" s="178"/>
      <c r="W95" s="179"/>
      <c r="X95" s="179"/>
      <c r="Y95" s="178"/>
      <c r="Z95" s="179"/>
      <c r="AA95" s="181"/>
      <c r="AB95" s="183"/>
      <c r="AC95" s="226"/>
      <c r="AD95" s="186"/>
      <c r="AE95" s="179"/>
      <c r="AF95" s="181"/>
      <c r="AG95" s="183"/>
      <c r="AH95" s="226"/>
      <c r="AI95" s="186"/>
      <c r="AJ95" s="179"/>
      <c r="AK95" s="181"/>
      <c r="AL95" s="183"/>
      <c r="AM95" s="226"/>
      <c r="AN95" s="186"/>
      <c r="AO95" s="179"/>
      <c r="AP95" s="181"/>
      <c r="AQ95" s="183"/>
      <c r="AR95" s="226"/>
      <c r="AS95" s="178"/>
      <c r="AT95" s="179"/>
      <c r="AU95" s="185"/>
      <c r="AV95" s="186"/>
      <c r="AW95" s="226"/>
      <c r="AX95" s="178"/>
      <c r="AY95" s="178"/>
      <c r="AZ95" s="226"/>
      <c r="BA95" s="186"/>
      <c r="BB95" s="534"/>
    </row>
    <row r="96" spans="1:54" ht="21" customHeight="1" x14ac:dyDescent="0.25">
      <c r="A96" s="590" t="s">
        <v>337</v>
      </c>
      <c r="B96" s="591"/>
      <c r="C96" s="592"/>
      <c r="D96" s="220" t="s">
        <v>41</v>
      </c>
      <c r="E96" s="326">
        <f>E97+E98+E99</f>
        <v>30797.4</v>
      </c>
      <c r="F96" s="320"/>
      <c r="G96" s="322">
        <f>F96/E96*100</f>
        <v>0</v>
      </c>
      <c r="H96" s="190"/>
      <c r="I96" s="190"/>
      <c r="J96" s="212"/>
      <c r="K96" s="190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201"/>
      <c r="AB96" s="196"/>
      <c r="AC96" s="212"/>
      <c r="AD96" s="200"/>
      <c r="AE96" s="157"/>
      <c r="AF96" s="201"/>
      <c r="AG96" s="196"/>
      <c r="AH96" s="212"/>
      <c r="AI96" s="200"/>
      <c r="AJ96" s="157"/>
      <c r="AK96" s="201"/>
      <c r="AL96" s="196"/>
      <c r="AM96" s="212"/>
      <c r="AN96" s="200"/>
      <c r="AO96" s="157"/>
      <c r="AP96" s="201"/>
      <c r="AQ96" s="196"/>
      <c r="AR96" s="212"/>
      <c r="AS96" s="193"/>
      <c r="AT96" s="157"/>
      <c r="AU96" s="199"/>
      <c r="AV96" s="197"/>
      <c r="AW96" s="223"/>
      <c r="AX96" s="193"/>
      <c r="AY96" s="190"/>
      <c r="AZ96" s="190"/>
      <c r="BA96" s="200"/>
      <c r="BB96" s="509"/>
    </row>
    <row r="97" spans="1:54" ht="35.25" customHeight="1" x14ac:dyDescent="0.25">
      <c r="A97" s="593"/>
      <c r="B97" s="594"/>
      <c r="C97" s="595"/>
      <c r="D97" s="259" t="s">
        <v>37</v>
      </c>
      <c r="E97" s="157"/>
      <c r="F97" s="157"/>
      <c r="G97" s="205"/>
      <c r="H97" s="157"/>
      <c r="I97" s="157"/>
      <c r="J97" s="215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62"/>
      <c r="AB97" s="206"/>
      <c r="AC97" s="215"/>
      <c r="AD97" s="208"/>
      <c r="AE97" s="157"/>
      <c r="AF97" s="162"/>
      <c r="AG97" s="206"/>
      <c r="AH97" s="215"/>
      <c r="AI97" s="208"/>
      <c r="AJ97" s="157"/>
      <c r="AK97" s="162"/>
      <c r="AL97" s="206"/>
      <c r="AM97" s="215"/>
      <c r="AN97" s="208"/>
      <c r="AO97" s="157"/>
      <c r="AP97" s="162"/>
      <c r="AQ97" s="206"/>
      <c r="AR97" s="215"/>
      <c r="AS97" s="205"/>
      <c r="AT97" s="157"/>
      <c r="AU97" s="159"/>
      <c r="AV97" s="208"/>
      <c r="AW97" s="215"/>
      <c r="AX97" s="205"/>
      <c r="AY97" s="157"/>
      <c r="AZ97" s="157"/>
      <c r="BA97" s="208"/>
      <c r="BB97" s="534"/>
    </row>
    <row r="98" spans="1:54" ht="31.15" customHeight="1" x14ac:dyDescent="0.25">
      <c r="A98" s="593"/>
      <c r="B98" s="594"/>
      <c r="C98" s="595"/>
      <c r="D98" s="259" t="s">
        <v>2</v>
      </c>
      <c r="E98" s="167"/>
      <c r="F98" s="167"/>
      <c r="G98" s="168"/>
      <c r="H98" s="167"/>
      <c r="I98" s="167"/>
      <c r="J98" s="219"/>
      <c r="K98" s="16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203"/>
      <c r="AB98" s="172"/>
      <c r="AC98" s="226"/>
      <c r="AD98" s="186"/>
      <c r="AE98" s="157"/>
      <c r="AF98" s="203"/>
      <c r="AG98" s="172"/>
      <c r="AH98" s="226"/>
      <c r="AI98" s="186"/>
      <c r="AJ98" s="157"/>
      <c r="AK98" s="203"/>
      <c r="AL98" s="172"/>
      <c r="AM98" s="226"/>
      <c r="AN98" s="186"/>
      <c r="AO98" s="157"/>
      <c r="AP98" s="203"/>
      <c r="AQ98" s="172"/>
      <c r="AR98" s="226"/>
      <c r="AS98" s="178"/>
      <c r="AT98" s="157"/>
      <c r="AU98" s="169"/>
      <c r="AV98" s="218"/>
      <c r="AW98" s="219"/>
      <c r="AX98" s="168"/>
      <c r="AY98" s="167"/>
      <c r="AZ98" s="167"/>
      <c r="BA98" s="218"/>
      <c r="BB98" s="534"/>
    </row>
    <row r="99" spans="1:54" ht="24.75" customHeight="1" x14ac:dyDescent="0.25">
      <c r="A99" s="593"/>
      <c r="B99" s="594"/>
      <c r="C99" s="595"/>
      <c r="D99" s="262" t="s">
        <v>43</v>
      </c>
      <c r="E99" s="318">
        <v>30797.4</v>
      </c>
      <c r="F99" s="167"/>
      <c r="G99" s="217"/>
      <c r="H99" s="167"/>
      <c r="I99" s="167"/>
      <c r="J99" s="168"/>
      <c r="K99" s="167"/>
      <c r="L99" s="167"/>
      <c r="M99" s="168"/>
      <c r="N99" s="167"/>
      <c r="O99" s="167"/>
      <c r="P99" s="168"/>
      <c r="Q99" s="167"/>
      <c r="R99" s="167"/>
      <c r="S99" s="168"/>
      <c r="T99" s="167"/>
      <c r="U99" s="169"/>
      <c r="V99" s="168"/>
      <c r="W99" s="167"/>
      <c r="X99" s="167"/>
      <c r="Y99" s="168"/>
      <c r="Z99" s="167"/>
      <c r="AA99" s="171"/>
      <c r="AB99" s="173"/>
      <c r="AC99" s="219"/>
      <c r="AD99" s="218"/>
      <c r="AE99" s="167"/>
      <c r="AF99" s="171"/>
      <c r="AG99" s="173"/>
      <c r="AH99" s="219"/>
      <c r="AI99" s="218"/>
      <c r="AJ99" s="167"/>
      <c r="AK99" s="171"/>
      <c r="AL99" s="173"/>
      <c r="AM99" s="225"/>
      <c r="AN99" s="168"/>
      <c r="AO99" s="167"/>
      <c r="AP99" s="171"/>
      <c r="AQ99" s="173"/>
      <c r="AR99" s="225"/>
      <c r="AS99" s="168"/>
      <c r="AT99" s="167"/>
      <c r="AU99" s="169"/>
      <c r="AV99" s="218"/>
      <c r="AW99" s="225"/>
      <c r="AX99" s="168"/>
      <c r="AY99" s="168"/>
      <c r="AZ99" s="225"/>
      <c r="BA99" s="168"/>
      <c r="BB99" s="534"/>
    </row>
    <row r="100" spans="1:54" ht="31.15" hidden="1" customHeight="1" x14ac:dyDescent="0.25">
      <c r="A100" s="593"/>
      <c r="B100" s="594"/>
      <c r="C100" s="595"/>
      <c r="D100" s="263" t="s">
        <v>267</v>
      </c>
      <c r="E100" s="179"/>
      <c r="F100" s="179"/>
      <c r="G100" s="165"/>
      <c r="H100" s="179"/>
      <c r="I100" s="179"/>
      <c r="J100" s="226"/>
      <c r="K100" s="179"/>
      <c r="L100" s="179"/>
      <c r="M100" s="178"/>
      <c r="N100" s="179"/>
      <c r="O100" s="179"/>
      <c r="P100" s="178"/>
      <c r="Q100" s="179"/>
      <c r="R100" s="179"/>
      <c r="S100" s="178"/>
      <c r="T100" s="179"/>
      <c r="U100" s="185"/>
      <c r="V100" s="178"/>
      <c r="W100" s="179"/>
      <c r="X100" s="179"/>
      <c r="Y100" s="178"/>
      <c r="Z100" s="179"/>
      <c r="AA100" s="181"/>
      <c r="AB100" s="183"/>
      <c r="AC100" s="226"/>
      <c r="AD100" s="186"/>
      <c r="AE100" s="179"/>
      <c r="AF100" s="181"/>
      <c r="AG100" s="183"/>
      <c r="AH100" s="226"/>
      <c r="AI100" s="186"/>
      <c r="AJ100" s="179"/>
      <c r="AK100" s="181"/>
      <c r="AL100" s="183"/>
      <c r="AM100" s="226"/>
      <c r="AN100" s="186"/>
      <c r="AO100" s="179"/>
      <c r="AP100" s="181"/>
      <c r="AQ100" s="183"/>
      <c r="AR100" s="226"/>
      <c r="AS100" s="178"/>
      <c r="AT100" s="179"/>
      <c r="AU100" s="185"/>
      <c r="AV100" s="186"/>
      <c r="AW100" s="226"/>
      <c r="AX100" s="178"/>
      <c r="AY100" s="178"/>
      <c r="AZ100" s="226"/>
      <c r="BA100" s="186"/>
      <c r="BB100" s="534"/>
    </row>
    <row r="101" spans="1:54" s="102" customFormat="1" ht="45.2" customHeight="1" x14ac:dyDescent="0.25">
      <c r="A101" s="596" t="s">
        <v>307</v>
      </c>
      <c r="B101" s="597"/>
      <c r="C101" s="597"/>
      <c r="D101" s="597"/>
      <c r="E101" s="597"/>
      <c r="F101" s="597"/>
      <c r="G101" s="597"/>
      <c r="H101" s="597"/>
      <c r="I101" s="597"/>
      <c r="J101" s="597"/>
      <c r="K101" s="597"/>
      <c r="L101" s="597"/>
      <c r="M101" s="597"/>
      <c r="N101" s="597"/>
      <c r="O101" s="597"/>
      <c r="P101" s="597"/>
      <c r="Q101" s="597"/>
      <c r="R101" s="597"/>
      <c r="S101" s="597"/>
      <c r="T101" s="597"/>
      <c r="U101" s="597"/>
      <c r="V101" s="597"/>
      <c r="W101" s="597"/>
      <c r="X101" s="597"/>
      <c r="Y101" s="597"/>
      <c r="Z101" s="597"/>
      <c r="AA101" s="597"/>
      <c r="AB101" s="597"/>
      <c r="AC101" s="597"/>
      <c r="AD101" s="597"/>
      <c r="AE101" s="597"/>
      <c r="AF101" s="597"/>
      <c r="AG101" s="597"/>
      <c r="AH101" s="597"/>
      <c r="AI101" s="597"/>
      <c r="AJ101" s="597"/>
      <c r="AK101" s="597"/>
      <c r="AL101" s="597"/>
      <c r="AM101" s="597"/>
      <c r="AN101" s="597"/>
      <c r="AO101" s="597"/>
      <c r="AP101" s="597"/>
      <c r="AQ101" s="597"/>
      <c r="AR101" s="597"/>
      <c r="AS101" s="597"/>
      <c r="AT101" s="597"/>
      <c r="AU101" s="597"/>
      <c r="AV101" s="597"/>
      <c r="AW101" s="597"/>
      <c r="AX101" s="597"/>
      <c r="AY101" s="597"/>
      <c r="AZ101" s="597"/>
      <c r="BA101" s="597"/>
      <c r="BB101" s="597"/>
    </row>
    <row r="102" spans="1:54" s="102" customFormat="1" ht="19.7" customHeight="1" x14ac:dyDescent="0.25">
      <c r="A102" s="101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</row>
    <row r="103" spans="1:54" ht="19.7" customHeight="1" x14ac:dyDescent="0.3">
      <c r="A103" s="585" t="s">
        <v>319</v>
      </c>
      <c r="B103" s="585"/>
      <c r="C103" s="585"/>
      <c r="D103" s="585"/>
      <c r="E103" s="585"/>
      <c r="F103" s="585"/>
      <c r="G103" s="585"/>
      <c r="H103" s="585"/>
      <c r="I103" s="585"/>
      <c r="J103" s="585"/>
      <c r="K103" s="585"/>
      <c r="L103" s="585"/>
      <c r="M103" s="585"/>
      <c r="N103" s="585"/>
      <c r="O103" s="585"/>
      <c r="P103" s="585"/>
      <c r="Q103" s="585"/>
      <c r="R103" s="585"/>
      <c r="S103" s="585"/>
      <c r="T103" s="585"/>
      <c r="U103" s="585"/>
      <c r="V103" s="585"/>
      <c r="W103" s="585"/>
      <c r="X103" s="585"/>
      <c r="Y103" s="585"/>
      <c r="Z103" s="585"/>
      <c r="AA103" s="585"/>
      <c r="AB103" s="585"/>
      <c r="AC103" s="585"/>
      <c r="AD103" s="585"/>
      <c r="AE103" s="585"/>
      <c r="AF103" s="585"/>
      <c r="AG103" s="585"/>
      <c r="AH103" s="585"/>
      <c r="AI103" s="585"/>
      <c r="AJ103" s="585"/>
      <c r="AK103" s="585"/>
      <c r="AL103" s="585"/>
      <c r="AM103" s="585"/>
      <c r="AN103" s="585"/>
      <c r="AO103" s="585"/>
      <c r="AP103" s="585"/>
      <c r="AQ103" s="585"/>
      <c r="AR103" s="585"/>
      <c r="AS103" s="585"/>
      <c r="AT103" s="585"/>
      <c r="AU103" s="585"/>
      <c r="AV103" s="585"/>
      <c r="AW103" s="585"/>
      <c r="AX103" s="585"/>
      <c r="AY103" s="585"/>
      <c r="AZ103" s="115"/>
      <c r="BA103" s="115"/>
    </row>
    <row r="104" spans="1:54" ht="12.6" customHeight="1" x14ac:dyDescent="0.3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4"/>
      <c r="AD104" s="124"/>
      <c r="AE104" s="123"/>
      <c r="AF104" s="123"/>
      <c r="AG104" s="123"/>
      <c r="AH104" s="124"/>
      <c r="AI104" s="124"/>
      <c r="AJ104" s="123"/>
      <c r="AK104" s="123"/>
      <c r="AL104" s="123"/>
      <c r="AM104" s="124"/>
      <c r="AN104" s="124"/>
      <c r="AO104" s="123"/>
      <c r="AP104" s="123"/>
      <c r="AQ104" s="123"/>
      <c r="AR104" s="124"/>
      <c r="AS104" s="124"/>
      <c r="AT104" s="123"/>
      <c r="AU104" s="123"/>
      <c r="AV104" s="123"/>
      <c r="AW104" s="124"/>
      <c r="AX104" s="124"/>
      <c r="AY104" s="123"/>
      <c r="AZ104" s="115"/>
      <c r="BA104" s="115"/>
    </row>
    <row r="105" spans="1:54" ht="16.5" customHeight="1" x14ac:dyDescent="0.3">
      <c r="A105" s="232" t="s">
        <v>270</v>
      </c>
      <c r="B105" s="232"/>
      <c r="C105" s="253"/>
      <c r="D105" s="253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1"/>
      <c r="BA105" s="111"/>
      <c r="BB105" s="111"/>
    </row>
    <row r="106" spans="1:54" ht="14.45" customHeight="1" x14ac:dyDescent="0.3">
      <c r="A106" s="119"/>
      <c r="B106" s="116"/>
      <c r="C106" s="116"/>
      <c r="D106" s="120"/>
      <c r="E106" s="121"/>
      <c r="F106" s="121"/>
      <c r="G106" s="121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6"/>
      <c r="AP106" s="116"/>
      <c r="AQ106" s="116"/>
      <c r="AR106" s="116"/>
      <c r="AS106" s="116"/>
      <c r="AT106" s="117"/>
      <c r="AU106" s="117"/>
      <c r="AV106" s="117"/>
      <c r="AW106" s="117"/>
      <c r="AX106" s="117"/>
      <c r="AY106" s="122"/>
      <c r="AZ106" s="95"/>
      <c r="BA106" s="95"/>
    </row>
    <row r="107" spans="1:54" ht="11.25" customHeight="1" x14ac:dyDescent="0.3">
      <c r="A107" s="119"/>
      <c r="B107" s="116"/>
      <c r="C107" s="116"/>
      <c r="D107" s="120"/>
      <c r="E107" s="121"/>
      <c r="F107" s="121"/>
      <c r="G107" s="121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6"/>
      <c r="AP107" s="116"/>
      <c r="AQ107" s="116"/>
      <c r="AR107" s="116"/>
      <c r="AS107" s="116"/>
      <c r="AT107" s="117"/>
      <c r="AU107" s="117"/>
      <c r="AV107" s="117"/>
      <c r="AW107" s="117"/>
      <c r="AX107" s="117"/>
      <c r="AY107" s="122"/>
      <c r="AZ107" s="95"/>
      <c r="BA107" s="95"/>
    </row>
    <row r="108" spans="1:54" ht="18.75" x14ac:dyDescent="0.25">
      <c r="A108" s="583" t="s">
        <v>263</v>
      </c>
      <c r="B108" s="584"/>
      <c r="C108" s="116"/>
      <c r="D108" s="120"/>
      <c r="E108" s="121"/>
      <c r="F108" s="121"/>
      <c r="G108" s="121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6"/>
      <c r="AP108" s="116"/>
      <c r="AQ108" s="116"/>
      <c r="AR108" s="116"/>
      <c r="AS108" s="116"/>
      <c r="AT108" s="117"/>
      <c r="AU108" s="117"/>
      <c r="AV108" s="117"/>
      <c r="AW108" s="117"/>
      <c r="AX108" s="117"/>
      <c r="AY108" s="122"/>
      <c r="AZ108" s="95"/>
      <c r="BA108" s="95"/>
    </row>
    <row r="109" spans="1:54" ht="18.75" x14ac:dyDescent="0.3">
      <c r="A109" s="119"/>
      <c r="B109" s="116"/>
      <c r="C109" s="116"/>
      <c r="D109" s="120"/>
      <c r="E109" s="121"/>
      <c r="F109" s="121"/>
      <c r="G109" s="121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6"/>
      <c r="AP109" s="116"/>
      <c r="AQ109" s="116"/>
      <c r="AR109" s="116"/>
      <c r="AS109" s="116"/>
      <c r="AT109" s="117"/>
      <c r="AU109" s="117"/>
      <c r="AV109" s="117"/>
      <c r="AW109" s="117"/>
      <c r="AX109" s="117"/>
      <c r="AY109" s="122"/>
      <c r="AZ109" s="95"/>
      <c r="BA109" s="95"/>
    </row>
    <row r="110" spans="1:54" ht="18.75" x14ac:dyDescent="0.3">
      <c r="A110" s="585" t="s">
        <v>265</v>
      </c>
      <c r="B110" s="585"/>
      <c r="C110" s="585"/>
      <c r="D110" s="586"/>
      <c r="E110" s="586"/>
      <c r="F110" s="586"/>
      <c r="G110" s="586"/>
      <c r="H110" s="586"/>
      <c r="I110" s="586"/>
      <c r="J110" s="586"/>
      <c r="K110" s="586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4"/>
      <c r="AD110" s="124"/>
      <c r="AE110" s="123"/>
      <c r="AF110" s="123"/>
      <c r="AG110" s="123"/>
      <c r="AH110" s="124"/>
      <c r="AI110" s="124"/>
      <c r="AJ110" s="123"/>
      <c r="AK110" s="123"/>
      <c r="AL110" s="123"/>
      <c r="AM110" s="124"/>
      <c r="AN110" s="124"/>
      <c r="AO110" s="123"/>
      <c r="AP110" s="123"/>
      <c r="AQ110" s="123"/>
      <c r="AR110" s="124"/>
      <c r="AS110" s="124"/>
      <c r="AT110" s="123"/>
      <c r="AU110" s="123"/>
      <c r="AV110" s="123"/>
      <c r="AW110" s="124"/>
      <c r="AX110" s="124"/>
      <c r="AY110" s="123"/>
      <c r="AZ110" s="115"/>
      <c r="BA110" s="115"/>
    </row>
    <row r="113" spans="1:54" ht="18.75" x14ac:dyDescent="0.3">
      <c r="A113" s="118"/>
      <c r="B113" s="116"/>
      <c r="C113" s="116"/>
      <c r="D113" s="120"/>
      <c r="E113" s="121"/>
      <c r="F113" s="121"/>
      <c r="G113" s="121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6"/>
      <c r="AP113" s="116"/>
      <c r="AQ113" s="116"/>
      <c r="AR113" s="116"/>
      <c r="AS113" s="116"/>
      <c r="AT113" s="117"/>
      <c r="AU113" s="117"/>
      <c r="AV113" s="117"/>
      <c r="AW113" s="117"/>
      <c r="AX113" s="117"/>
      <c r="AY113" s="122"/>
      <c r="AZ113" s="95"/>
      <c r="BA113" s="95"/>
    </row>
    <row r="114" spans="1:54" x14ac:dyDescent="0.25">
      <c r="A114" s="104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T114" s="105"/>
      <c r="AU114" s="105"/>
      <c r="AV114" s="105"/>
      <c r="AW114" s="105"/>
      <c r="AX114" s="105"/>
      <c r="AY114" s="95"/>
      <c r="AZ114" s="95"/>
      <c r="BA114" s="95"/>
    </row>
    <row r="115" spans="1:54" x14ac:dyDescent="0.25">
      <c r="A115" s="104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T115" s="105"/>
      <c r="AU115" s="105"/>
      <c r="AV115" s="105"/>
      <c r="AW115" s="105"/>
      <c r="AX115" s="105"/>
      <c r="AY115" s="95"/>
      <c r="AZ115" s="95"/>
      <c r="BA115" s="95"/>
    </row>
    <row r="116" spans="1:54" x14ac:dyDescent="0.25">
      <c r="A116" s="104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T116" s="105"/>
      <c r="AU116" s="105"/>
      <c r="AV116" s="105"/>
      <c r="AW116" s="105"/>
      <c r="AX116" s="105"/>
      <c r="AY116" s="95"/>
      <c r="AZ116" s="95"/>
      <c r="BA116" s="95"/>
    </row>
    <row r="117" spans="1:54" ht="14.25" customHeight="1" x14ac:dyDescent="0.25">
      <c r="A117" s="104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T117" s="105"/>
      <c r="AU117" s="105"/>
      <c r="AV117" s="105"/>
      <c r="AW117" s="105"/>
      <c r="AX117" s="105"/>
      <c r="AY117" s="95"/>
      <c r="AZ117" s="95"/>
      <c r="BA117" s="95"/>
    </row>
    <row r="118" spans="1:54" x14ac:dyDescent="0.25">
      <c r="A118" s="106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T118" s="105"/>
      <c r="AU118" s="105"/>
      <c r="AV118" s="105"/>
      <c r="AW118" s="105"/>
      <c r="AX118" s="105"/>
      <c r="AY118" s="95"/>
      <c r="AZ118" s="95"/>
      <c r="BA118" s="95"/>
    </row>
    <row r="119" spans="1:54" x14ac:dyDescent="0.25">
      <c r="A119" s="104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T119" s="105"/>
      <c r="AU119" s="105"/>
      <c r="AV119" s="105"/>
      <c r="AW119" s="105"/>
      <c r="AX119" s="105"/>
      <c r="AY119" s="95"/>
      <c r="AZ119" s="95"/>
      <c r="BA119" s="95"/>
    </row>
    <row r="120" spans="1:54" x14ac:dyDescent="0.25">
      <c r="A120" s="104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T120" s="105"/>
      <c r="AU120" s="105"/>
      <c r="AV120" s="105"/>
      <c r="AW120" s="105"/>
      <c r="AX120" s="105"/>
      <c r="AY120" s="95"/>
      <c r="AZ120" s="95"/>
      <c r="BA120" s="95"/>
    </row>
    <row r="121" spans="1:54" x14ac:dyDescent="0.25">
      <c r="A121" s="104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T121" s="105"/>
      <c r="AU121" s="105"/>
      <c r="AV121" s="105"/>
      <c r="AW121" s="105"/>
      <c r="AX121" s="105"/>
      <c r="AY121" s="95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ht="12.75" customHeight="1" x14ac:dyDescent="0.25">
      <c r="A123" s="104"/>
    </row>
    <row r="124" spans="1:54" x14ac:dyDescent="0.25">
      <c r="A124" s="106"/>
    </row>
    <row r="125" spans="1:54" x14ac:dyDescent="0.25">
      <c r="A125" s="104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T125" s="109"/>
      <c r="AU125" s="109"/>
      <c r="AV125" s="109"/>
      <c r="AW125" s="109"/>
      <c r="AX125" s="109"/>
    </row>
    <row r="126" spans="1:54" s="103" customFormat="1" x14ac:dyDescent="0.25">
      <c r="A126" s="104"/>
      <c r="D126" s="107"/>
      <c r="E126" s="108"/>
      <c r="F126" s="108"/>
      <c r="G126" s="108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T126" s="109"/>
      <c r="AU126" s="109"/>
      <c r="AV126" s="109"/>
      <c r="AW126" s="109"/>
      <c r="AX126" s="109"/>
      <c r="BB126" s="95"/>
    </row>
    <row r="127" spans="1:54" s="103" customFormat="1" x14ac:dyDescent="0.25">
      <c r="A127" s="104"/>
      <c r="D127" s="107"/>
      <c r="E127" s="108"/>
      <c r="F127" s="108"/>
      <c r="G127" s="108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T127" s="109"/>
      <c r="AU127" s="109"/>
      <c r="AV127" s="109"/>
      <c r="AW127" s="109"/>
      <c r="AX127" s="109"/>
      <c r="BB127" s="95"/>
    </row>
    <row r="128" spans="1:54" s="103" customFormat="1" x14ac:dyDescent="0.25">
      <c r="A128" s="104"/>
      <c r="D128" s="107"/>
      <c r="E128" s="108"/>
      <c r="F128" s="108"/>
      <c r="G128" s="108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T128" s="109"/>
      <c r="AU128" s="109"/>
      <c r="AV128" s="109"/>
      <c r="AW128" s="109"/>
      <c r="AX128" s="109"/>
      <c r="BB128" s="95"/>
    </row>
    <row r="129" spans="1:54" s="103" customFormat="1" x14ac:dyDescent="0.25">
      <c r="A129" s="104"/>
      <c r="D129" s="107"/>
      <c r="E129" s="108"/>
      <c r="F129" s="108"/>
      <c r="G129" s="108"/>
      <c r="BB129" s="95"/>
    </row>
    <row r="135" spans="1:54" s="103" customFormat="1" ht="49.5" customHeight="1" x14ac:dyDescent="0.25">
      <c r="D135" s="107"/>
      <c r="E135" s="108"/>
      <c r="F135" s="108"/>
      <c r="G135" s="108"/>
      <c r="BB135" s="95"/>
    </row>
  </sheetData>
  <mergeCells count="85">
    <mergeCell ref="AY1:BB1"/>
    <mergeCell ref="A96:C100"/>
    <mergeCell ref="BB96:BB100"/>
    <mergeCell ref="B71:B74"/>
    <mergeCell ref="C71:C74"/>
    <mergeCell ref="A71:A74"/>
    <mergeCell ref="B75:B78"/>
    <mergeCell ref="A75:A78"/>
    <mergeCell ref="C75:C78"/>
    <mergeCell ref="C38:C41"/>
    <mergeCell ref="A65:BB65"/>
    <mergeCell ref="A66:A70"/>
    <mergeCell ref="B66:B70"/>
    <mergeCell ref="C66:C70"/>
    <mergeCell ref="BB66:BB70"/>
    <mergeCell ref="BB60:BB64"/>
    <mergeCell ref="C55:C59"/>
    <mergeCell ref="BB55:BB59"/>
    <mergeCell ref="A54:BB54"/>
    <mergeCell ref="A55:A59"/>
    <mergeCell ref="B55:B59"/>
    <mergeCell ref="A6:AO6"/>
    <mergeCell ref="A108:B108"/>
    <mergeCell ref="A110:K110"/>
    <mergeCell ref="A103:AY103"/>
    <mergeCell ref="A80:BB80"/>
    <mergeCell ref="A81:C85"/>
    <mergeCell ref="BB81:BB85"/>
    <mergeCell ref="A86:C90"/>
    <mergeCell ref="A91:C95"/>
    <mergeCell ref="BB91:BB95"/>
    <mergeCell ref="BB86:BB90"/>
    <mergeCell ref="A101:BB101"/>
    <mergeCell ref="A79:BB79"/>
    <mergeCell ref="A60:A64"/>
    <mergeCell ref="B60:B64"/>
    <mergeCell ref="C60:C64"/>
    <mergeCell ref="T9:V9"/>
    <mergeCell ref="A12:C16"/>
    <mergeCell ref="K9:M9"/>
    <mergeCell ref="N9:P9"/>
    <mergeCell ref="BB38:BB42"/>
    <mergeCell ref="Z9:AD9"/>
    <mergeCell ref="AE9:AI9"/>
    <mergeCell ref="AJ9:AN9"/>
    <mergeCell ref="AO9:AS9"/>
    <mergeCell ref="AT9:AX9"/>
    <mergeCell ref="W9:Y9"/>
    <mergeCell ref="A22:C26"/>
    <mergeCell ref="Q9:S9"/>
    <mergeCell ref="A32:BB32"/>
    <mergeCell ref="A33:A37"/>
    <mergeCell ref="BB12:BB16"/>
    <mergeCell ref="A3:BB3"/>
    <mergeCell ref="A4:BB4"/>
    <mergeCell ref="A5:BB5"/>
    <mergeCell ref="A7:AO7"/>
    <mergeCell ref="A8:A10"/>
    <mergeCell ref="B8:B10"/>
    <mergeCell ref="C8:C10"/>
    <mergeCell ref="D8:D10"/>
    <mergeCell ref="E8:G8"/>
    <mergeCell ref="H8:BA8"/>
    <mergeCell ref="AY9:BA9"/>
    <mergeCell ref="BB8:BB10"/>
    <mergeCell ref="E9:E10"/>
    <mergeCell ref="F9:F10"/>
    <mergeCell ref="G9:G10"/>
    <mergeCell ref="H9:J9"/>
    <mergeCell ref="A17:C21"/>
    <mergeCell ref="BB17:BB26"/>
    <mergeCell ref="BB33:BB37"/>
    <mergeCell ref="A49:A53"/>
    <mergeCell ref="B49:B53"/>
    <mergeCell ref="C49:C53"/>
    <mergeCell ref="A38:A42"/>
    <mergeCell ref="B38:B41"/>
    <mergeCell ref="A27:C31"/>
    <mergeCell ref="A43:A47"/>
    <mergeCell ref="B43:B47"/>
    <mergeCell ref="C43:C47"/>
    <mergeCell ref="BB43:BB47"/>
    <mergeCell ref="BB49:BB53"/>
    <mergeCell ref="C33:C36"/>
    <mergeCell ref="B33:B36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8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5"/>
  <sheetViews>
    <sheetView view="pageBreakPreview" zoomScale="80" zoomScaleSheetLayoutView="8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A4" sqref="A4:BB4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601" t="s">
        <v>314</v>
      </c>
      <c r="AZ1" s="601"/>
      <c r="BA1" s="601"/>
      <c r="BB1" s="601"/>
    </row>
    <row r="2" spans="1:54" ht="18.75" x14ac:dyDescent="0.25">
      <c r="BB2" s="228" t="s">
        <v>273</v>
      </c>
    </row>
    <row r="3" spans="1:54" s="110" customFormat="1" ht="24" customHeight="1" x14ac:dyDescent="0.25">
      <c r="A3" s="538" t="s">
        <v>324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  <c r="AR3" s="538"/>
      <c r="AS3" s="538"/>
      <c r="AT3" s="538"/>
      <c r="AU3" s="538"/>
      <c r="AV3" s="538"/>
      <c r="AW3" s="538"/>
      <c r="AX3" s="538"/>
      <c r="AY3" s="538"/>
      <c r="AZ3" s="538"/>
      <c r="BA3" s="538"/>
      <c r="BB3" s="538"/>
    </row>
    <row r="4" spans="1:54" s="96" customFormat="1" ht="17.25" customHeight="1" x14ac:dyDescent="0.25">
      <c r="A4" s="539" t="s">
        <v>323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</row>
    <row r="5" spans="1:54" s="97" customFormat="1" ht="24" customHeight="1" x14ac:dyDescent="0.25">
      <c r="A5" s="540" t="s">
        <v>262</v>
      </c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0"/>
    </row>
    <row r="6" spans="1:54" s="97" customFormat="1" ht="24" customHeight="1" x14ac:dyDescent="0.25">
      <c r="A6" s="581" t="s">
        <v>313</v>
      </c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2"/>
      <c r="AA6" s="582"/>
      <c r="AB6" s="582"/>
      <c r="AC6" s="582"/>
      <c r="AD6" s="582"/>
      <c r="AE6" s="582"/>
      <c r="AF6" s="582"/>
      <c r="AG6" s="582"/>
      <c r="AH6" s="582"/>
      <c r="AI6" s="582"/>
      <c r="AJ6" s="582"/>
      <c r="AK6" s="582"/>
      <c r="AL6" s="582"/>
      <c r="AM6" s="582"/>
      <c r="AN6" s="582"/>
      <c r="AO6" s="582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</row>
    <row r="7" spans="1:54" ht="13.5" thickBot="1" x14ac:dyDescent="0.3">
      <c r="A7" s="609"/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09"/>
      <c r="U7" s="609"/>
      <c r="V7" s="609"/>
      <c r="W7" s="609"/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09"/>
      <c r="AK7" s="609"/>
      <c r="AL7" s="609"/>
      <c r="AM7" s="609"/>
      <c r="AN7" s="609"/>
      <c r="AO7" s="609"/>
      <c r="AP7" s="112"/>
      <c r="AQ7" s="112"/>
      <c r="AR7" s="112"/>
      <c r="AS7" s="112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606" t="s">
        <v>0</v>
      </c>
      <c r="B8" s="606" t="s">
        <v>266</v>
      </c>
      <c r="C8" s="606" t="s">
        <v>259</v>
      </c>
      <c r="D8" s="606" t="s">
        <v>40</v>
      </c>
      <c r="E8" s="606" t="s">
        <v>256</v>
      </c>
      <c r="F8" s="606"/>
      <c r="G8" s="606"/>
      <c r="H8" s="603" t="s">
        <v>255</v>
      </c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603"/>
      <c r="AR8" s="603"/>
      <c r="AS8" s="603"/>
      <c r="AT8" s="603"/>
      <c r="AU8" s="603"/>
      <c r="AV8" s="603"/>
      <c r="AW8" s="603"/>
      <c r="AX8" s="603"/>
      <c r="AY8" s="603"/>
      <c r="AZ8" s="603"/>
      <c r="BA8" s="603"/>
      <c r="BB8" s="556" t="s">
        <v>304</v>
      </c>
    </row>
    <row r="9" spans="1:54" ht="28.5" customHeight="1" x14ac:dyDescent="0.25">
      <c r="A9" s="606"/>
      <c r="B9" s="606"/>
      <c r="C9" s="606"/>
      <c r="D9" s="606"/>
      <c r="E9" s="606" t="s">
        <v>329</v>
      </c>
      <c r="F9" s="606" t="s">
        <v>279</v>
      </c>
      <c r="G9" s="607" t="s">
        <v>19</v>
      </c>
      <c r="H9" s="603" t="s">
        <v>17</v>
      </c>
      <c r="I9" s="603"/>
      <c r="J9" s="603"/>
      <c r="K9" s="603" t="s">
        <v>18</v>
      </c>
      <c r="L9" s="603"/>
      <c r="M9" s="603"/>
      <c r="N9" s="603" t="s">
        <v>22</v>
      </c>
      <c r="O9" s="603"/>
      <c r="P9" s="603"/>
      <c r="Q9" s="603" t="s">
        <v>24</v>
      </c>
      <c r="R9" s="603"/>
      <c r="S9" s="603"/>
      <c r="T9" s="603" t="s">
        <v>25</v>
      </c>
      <c r="U9" s="603"/>
      <c r="V9" s="603"/>
      <c r="W9" s="603" t="s">
        <v>26</v>
      </c>
      <c r="X9" s="603"/>
      <c r="Y9" s="603"/>
      <c r="Z9" s="603" t="s">
        <v>28</v>
      </c>
      <c r="AA9" s="603"/>
      <c r="AB9" s="603"/>
      <c r="AC9" s="608"/>
      <c r="AD9" s="608"/>
      <c r="AE9" s="603" t="s">
        <v>29</v>
      </c>
      <c r="AF9" s="603"/>
      <c r="AG9" s="603"/>
      <c r="AH9" s="608"/>
      <c r="AI9" s="608"/>
      <c r="AJ9" s="603" t="s">
        <v>30</v>
      </c>
      <c r="AK9" s="603"/>
      <c r="AL9" s="603"/>
      <c r="AM9" s="608"/>
      <c r="AN9" s="608"/>
      <c r="AO9" s="603" t="s">
        <v>32</v>
      </c>
      <c r="AP9" s="603"/>
      <c r="AQ9" s="603"/>
      <c r="AR9" s="608"/>
      <c r="AS9" s="608"/>
      <c r="AT9" s="603" t="s">
        <v>33</v>
      </c>
      <c r="AU9" s="603"/>
      <c r="AV9" s="603"/>
      <c r="AW9" s="608"/>
      <c r="AX9" s="608"/>
      <c r="AY9" s="603" t="s">
        <v>34</v>
      </c>
      <c r="AZ9" s="603"/>
      <c r="BA9" s="603"/>
      <c r="BB9" s="557"/>
    </row>
    <row r="10" spans="1:54" ht="55.5" customHeight="1" x14ac:dyDescent="0.25">
      <c r="A10" s="606"/>
      <c r="B10" s="606"/>
      <c r="C10" s="606"/>
      <c r="D10" s="606"/>
      <c r="E10" s="606"/>
      <c r="F10" s="606"/>
      <c r="G10" s="607"/>
      <c r="H10" s="333" t="s">
        <v>20</v>
      </c>
      <c r="I10" s="333" t="s">
        <v>21</v>
      </c>
      <c r="J10" s="352" t="s">
        <v>19</v>
      </c>
      <c r="K10" s="333" t="s">
        <v>20</v>
      </c>
      <c r="L10" s="333" t="s">
        <v>21</v>
      </c>
      <c r="M10" s="352" t="s">
        <v>19</v>
      </c>
      <c r="N10" s="333" t="s">
        <v>20</v>
      </c>
      <c r="O10" s="333" t="s">
        <v>21</v>
      </c>
      <c r="P10" s="352" t="s">
        <v>19</v>
      </c>
      <c r="Q10" s="333" t="s">
        <v>20</v>
      </c>
      <c r="R10" s="333" t="s">
        <v>21</v>
      </c>
      <c r="S10" s="352" t="s">
        <v>19</v>
      </c>
      <c r="T10" s="333" t="s">
        <v>20</v>
      </c>
      <c r="U10" s="333" t="s">
        <v>21</v>
      </c>
      <c r="V10" s="352" t="s">
        <v>19</v>
      </c>
      <c r="W10" s="333" t="s">
        <v>20</v>
      </c>
      <c r="X10" s="333" t="s">
        <v>21</v>
      </c>
      <c r="Y10" s="352" t="s">
        <v>19</v>
      </c>
      <c r="Z10" s="333" t="s">
        <v>20</v>
      </c>
      <c r="AA10" s="333" t="s">
        <v>21</v>
      </c>
      <c r="AB10" s="352" t="s">
        <v>19</v>
      </c>
      <c r="AC10" s="333" t="s">
        <v>21</v>
      </c>
      <c r="AD10" s="352" t="s">
        <v>19</v>
      </c>
      <c r="AE10" s="333" t="s">
        <v>20</v>
      </c>
      <c r="AF10" s="333" t="s">
        <v>21</v>
      </c>
      <c r="AG10" s="352" t="s">
        <v>19</v>
      </c>
      <c r="AH10" s="333" t="s">
        <v>21</v>
      </c>
      <c r="AI10" s="352" t="s">
        <v>19</v>
      </c>
      <c r="AJ10" s="333" t="s">
        <v>20</v>
      </c>
      <c r="AK10" s="333" t="s">
        <v>21</v>
      </c>
      <c r="AL10" s="352" t="s">
        <v>19</v>
      </c>
      <c r="AM10" s="333" t="s">
        <v>21</v>
      </c>
      <c r="AN10" s="352" t="s">
        <v>19</v>
      </c>
      <c r="AO10" s="333" t="s">
        <v>20</v>
      </c>
      <c r="AP10" s="333" t="s">
        <v>21</v>
      </c>
      <c r="AQ10" s="352" t="s">
        <v>19</v>
      </c>
      <c r="AR10" s="333" t="s">
        <v>21</v>
      </c>
      <c r="AS10" s="352" t="s">
        <v>19</v>
      </c>
      <c r="AT10" s="333" t="s">
        <v>20</v>
      </c>
      <c r="AU10" s="333" t="s">
        <v>21</v>
      </c>
      <c r="AV10" s="352" t="s">
        <v>19</v>
      </c>
      <c r="AW10" s="333" t="s">
        <v>21</v>
      </c>
      <c r="AX10" s="352" t="s">
        <v>19</v>
      </c>
      <c r="AY10" s="333" t="s">
        <v>20</v>
      </c>
      <c r="AZ10" s="333" t="s">
        <v>21</v>
      </c>
      <c r="BA10" s="352" t="s">
        <v>19</v>
      </c>
      <c r="BB10" s="558"/>
    </row>
    <row r="11" spans="1:54" s="100" customFormat="1" ht="15.75" x14ac:dyDescent="0.25">
      <c r="A11" s="350">
        <v>1</v>
      </c>
      <c r="B11" s="350">
        <v>2</v>
      </c>
      <c r="C11" s="350">
        <v>3</v>
      </c>
      <c r="D11" s="350">
        <v>4</v>
      </c>
      <c r="E11" s="350">
        <v>5</v>
      </c>
      <c r="F11" s="353">
        <v>6</v>
      </c>
      <c r="G11" s="351">
        <v>7</v>
      </c>
      <c r="H11" s="350">
        <v>8</v>
      </c>
      <c r="I11" s="350">
        <v>9</v>
      </c>
      <c r="J11" s="351">
        <v>10</v>
      </c>
      <c r="K11" s="350">
        <v>11</v>
      </c>
      <c r="L11" s="350">
        <v>12</v>
      </c>
      <c r="M11" s="351">
        <v>13</v>
      </c>
      <c r="N11" s="350">
        <v>14</v>
      </c>
      <c r="O11" s="350">
        <v>15</v>
      </c>
      <c r="P11" s="351">
        <v>16</v>
      </c>
      <c r="Q11" s="350">
        <v>17</v>
      </c>
      <c r="R11" s="350">
        <v>18</v>
      </c>
      <c r="S11" s="351">
        <v>19</v>
      </c>
      <c r="T11" s="350">
        <v>20</v>
      </c>
      <c r="U11" s="350">
        <v>21</v>
      </c>
      <c r="V11" s="351">
        <v>22</v>
      </c>
      <c r="W11" s="350">
        <v>23</v>
      </c>
      <c r="X11" s="350">
        <v>24</v>
      </c>
      <c r="Y11" s="351">
        <v>25</v>
      </c>
      <c r="Z11" s="350">
        <v>26</v>
      </c>
      <c r="AA11" s="350">
        <v>24</v>
      </c>
      <c r="AB11" s="351">
        <v>25</v>
      </c>
      <c r="AC11" s="350">
        <v>27</v>
      </c>
      <c r="AD11" s="351">
        <v>28</v>
      </c>
      <c r="AE11" s="350">
        <v>29</v>
      </c>
      <c r="AF11" s="350">
        <v>30</v>
      </c>
      <c r="AG11" s="351">
        <v>31</v>
      </c>
      <c r="AH11" s="350">
        <v>30</v>
      </c>
      <c r="AI11" s="351">
        <v>31</v>
      </c>
      <c r="AJ11" s="350">
        <v>32</v>
      </c>
      <c r="AK11" s="350">
        <v>33</v>
      </c>
      <c r="AL11" s="351">
        <v>34</v>
      </c>
      <c r="AM11" s="350">
        <v>33</v>
      </c>
      <c r="AN11" s="351">
        <v>34</v>
      </c>
      <c r="AO11" s="350">
        <v>35</v>
      </c>
      <c r="AP11" s="350">
        <v>36</v>
      </c>
      <c r="AQ11" s="351">
        <v>37</v>
      </c>
      <c r="AR11" s="350">
        <v>36</v>
      </c>
      <c r="AS11" s="351">
        <v>37</v>
      </c>
      <c r="AT11" s="350">
        <v>38</v>
      </c>
      <c r="AU11" s="350">
        <v>39</v>
      </c>
      <c r="AV11" s="351">
        <v>40</v>
      </c>
      <c r="AW11" s="350">
        <v>39</v>
      </c>
      <c r="AX11" s="351">
        <v>40</v>
      </c>
      <c r="AY11" s="350">
        <v>41</v>
      </c>
      <c r="AZ11" s="350">
        <v>42</v>
      </c>
      <c r="BA11" s="351">
        <v>43</v>
      </c>
      <c r="BB11" s="227">
        <v>44</v>
      </c>
    </row>
    <row r="12" spans="1:54" ht="19.7" customHeight="1" x14ac:dyDescent="0.25">
      <c r="A12" s="605" t="s">
        <v>278</v>
      </c>
      <c r="B12" s="605"/>
      <c r="C12" s="605"/>
      <c r="D12" s="335" t="s">
        <v>258</v>
      </c>
      <c r="E12" s="358">
        <f>E13+E14+E15</f>
        <v>719136.5</v>
      </c>
      <c r="F12" s="358">
        <f>F13+F14+F15</f>
        <v>31620.399999999998</v>
      </c>
      <c r="G12" s="322">
        <f>F12/E12</f>
        <v>4.3969955634291957E-2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80"/>
    </row>
    <row r="13" spans="1:54" ht="30.75" customHeight="1" x14ac:dyDescent="0.25">
      <c r="A13" s="605"/>
      <c r="B13" s="605"/>
      <c r="C13" s="605"/>
      <c r="D13" s="259" t="s">
        <v>37</v>
      </c>
      <c r="E13" s="360">
        <f t="shared" ref="E13:F15" si="0">E28</f>
        <v>4598.2</v>
      </c>
      <c r="F13" s="359">
        <f t="shared" si="0"/>
        <v>63.7</v>
      </c>
      <c r="G13" s="323">
        <f t="shared" ref="G13:G15" si="1">F13/E13</f>
        <v>1.3853246922708888E-2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534"/>
    </row>
    <row r="14" spans="1:54" ht="33.6" customHeight="1" x14ac:dyDescent="0.25">
      <c r="A14" s="605"/>
      <c r="B14" s="605"/>
      <c r="C14" s="605"/>
      <c r="D14" s="259" t="s">
        <v>2</v>
      </c>
      <c r="E14" s="360">
        <f t="shared" si="0"/>
        <v>63576.6</v>
      </c>
      <c r="F14" s="359">
        <f t="shared" si="0"/>
        <v>1372</v>
      </c>
      <c r="G14" s="323">
        <f t="shared" si="1"/>
        <v>2.1580266953564676E-2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534"/>
    </row>
    <row r="15" spans="1:54" ht="15.75" x14ac:dyDescent="0.25">
      <c r="A15" s="605"/>
      <c r="B15" s="605"/>
      <c r="C15" s="605"/>
      <c r="D15" s="324" t="s">
        <v>43</v>
      </c>
      <c r="E15" s="360">
        <f t="shared" si="0"/>
        <v>650961.69999999995</v>
      </c>
      <c r="F15" s="359">
        <f t="shared" si="0"/>
        <v>30184.699999999997</v>
      </c>
      <c r="G15" s="323">
        <f t="shared" si="1"/>
        <v>4.6369394697107373E-2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534"/>
    </row>
    <row r="16" spans="1:54" ht="30.75" hidden="1" customHeight="1" x14ac:dyDescent="0.25">
      <c r="A16" s="605"/>
      <c r="B16" s="605"/>
      <c r="C16" s="605"/>
      <c r="D16" s="325" t="s">
        <v>267</v>
      </c>
      <c r="E16" s="360"/>
      <c r="F16" s="360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534"/>
    </row>
    <row r="17" spans="1:54" ht="18.75" customHeight="1" x14ac:dyDescent="0.25">
      <c r="A17" s="502" t="s">
        <v>277</v>
      </c>
      <c r="B17" s="503"/>
      <c r="C17" s="504"/>
      <c r="D17" s="268" t="s">
        <v>41</v>
      </c>
      <c r="E17" s="361"/>
      <c r="F17" s="361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509"/>
    </row>
    <row r="18" spans="1:54" ht="31.5" x14ac:dyDescent="0.25">
      <c r="A18" s="505"/>
      <c r="B18" s="506"/>
      <c r="C18" s="507"/>
      <c r="D18" s="269" t="s">
        <v>37</v>
      </c>
      <c r="E18" s="362"/>
      <c r="F18" s="363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10"/>
    </row>
    <row r="19" spans="1:54" ht="33.6" customHeight="1" x14ac:dyDescent="0.25">
      <c r="A19" s="505"/>
      <c r="B19" s="506"/>
      <c r="C19" s="507"/>
      <c r="D19" s="270" t="s">
        <v>2</v>
      </c>
      <c r="E19" s="364"/>
      <c r="F19" s="365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10"/>
    </row>
    <row r="20" spans="1:54" ht="15.75" x14ac:dyDescent="0.25">
      <c r="A20" s="505"/>
      <c r="B20" s="506"/>
      <c r="C20" s="507"/>
      <c r="D20" s="271" t="s">
        <v>43</v>
      </c>
      <c r="E20" s="364"/>
      <c r="F20" s="365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10"/>
    </row>
    <row r="21" spans="1:54" ht="34.9" customHeight="1" x14ac:dyDescent="0.25">
      <c r="A21" s="505"/>
      <c r="B21" s="508"/>
      <c r="C21" s="507"/>
      <c r="D21" s="272" t="s">
        <v>267</v>
      </c>
      <c r="E21" s="364"/>
      <c r="F21" s="365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10"/>
    </row>
    <row r="22" spans="1:54" ht="17.25" customHeight="1" x14ac:dyDescent="0.25">
      <c r="A22" s="524" t="s">
        <v>276</v>
      </c>
      <c r="B22" s="503"/>
      <c r="C22" s="504"/>
      <c r="D22" s="268" t="s">
        <v>41</v>
      </c>
      <c r="E22" s="366"/>
      <c r="F22" s="361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10"/>
    </row>
    <row r="23" spans="1:54" ht="31.5" x14ac:dyDescent="0.25">
      <c r="A23" s="573"/>
      <c r="B23" s="506"/>
      <c r="C23" s="507"/>
      <c r="D23" s="270" t="s">
        <v>37</v>
      </c>
      <c r="E23" s="367"/>
      <c r="F23" s="368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10"/>
    </row>
    <row r="24" spans="1:54" ht="31.15" customHeight="1" x14ac:dyDescent="0.25">
      <c r="A24" s="573"/>
      <c r="B24" s="506"/>
      <c r="C24" s="507"/>
      <c r="D24" s="270" t="s">
        <v>2</v>
      </c>
      <c r="E24" s="364"/>
      <c r="F24" s="365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10"/>
    </row>
    <row r="25" spans="1:54" ht="15.75" x14ac:dyDescent="0.25">
      <c r="A25" s="573"/>
      <c r="B25" s="506"/>
      <c r="C25" s="507"/>
      <c r="D25" s="273" t="s">
        <v>43</v>
      </c>
      <c r="E25" s="364"/>
      <c r="F25" s="365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10"/>
    </row>
    <row r="26" spans="1:54" s="243" customFormat="1" ht="37.15" customHeight="1" x14ac:dyDescent="0.25">
      <c r="A26" s="574"/>
      <c r="B26" s="575"/>
      <c r="C26" s="576"/>
      <c r="D26" s="274" t="s">
        <v>267</v>
      </c>
      <c r="E26" s="360"/>
      <c r="F26" s="360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10"/>
    </row>
    <row r="27" spans="1:54" ht="37.15" customHeight="1" x14ac:dyDescent="0.25">
      <c r="A27" s="524" t="s">
        <v>274</v>
      </c>
      <c r="B27" s="525"/>
      <c r="C27" s="526"/>
      <c r="D27" s="268" t="s">
        <v>41</v>
      </c>
      <c r="E27" s="358">
        <f>E28+E29+E30</f>
        <v>719136.5</v>
      </c>
      <c r="F27" s="358">
        <f>F28+F29+F30</f>
        <v>31620.399999999998</v>
      </c>
      <c r="G27" s="322">
        <f>F27/E27</f>
        <v>4.3969955634291957E-2</v>
      </c>
      <c r="H27" s="192" t="s">
        <v>275</v>
      </c>
      <c r="I27" s="190" t="s">
        <v>275</v>
      </c>
      <c r="J27" s="192" t="s">
        <v>275</v>
      </c>
      <c r="K27" s="190" t="s">
        <v>275</v>
      </c>
      <c r="L27" s="192" t="s">
        <v>275</v>
      </c>
      <c r="M27" s="190" t="s">
        <v>275</v>
      </c>
      <c r="N27" s="192" t="s">
        <v>275</v>
      </c>
      <c r="O27" s="190" t="s">
        <v>275</v>
      </c>
      <c r="P27" s="192" t="s">
        <v>275</v>
      </c>
      <c r="Q27" s="190" t="s">
        <v>275</v>
      </c>
      <c r="R27" s="192" t="s">
        <v>275</v>
      </c>
      <c r="S27" s="190" t="s">
        <v>275</v>
      </c>
      <c r="T27" s="192" t="s">
        <v>275</v>
      </c>
      <c r="U27" s="190" t="s">
        <v>275</v>
      </c>
      <c r="V27" s="192" t="s">
        <v>275</v>
      </c>
      <c r="W27" s="190" t="s">
        <v>275</v>
      </c>
      <c r="X27" s="192" t="s">
        <v>275</v>
      </c>
      <c r="Y27" s="190" t="s">
        <v>275</v>
      </c>
      <c r="Z27" s="192" t="s">
        <v>275</v>
      </c>
      <c r="AA27" s="190" t="s">
        <v>275</v>
      </c>
      <c r="AB27" s="192" t="s">
        <v>275</v>
      </c>
      <c r="AC27" s="190" t="s">
        <v>275</v>
      </c>
      <c r="AD27" s="192" t="s">
        <v>275</v>
      </c>
      <c r="AE27" s="190" t="s">
        <v>275</v>
      </c>
      <c r="AF27" s="192" t="s">
        <v>275</v>
      </c>
      <c r="AG27" s="190" t="s">
        <v>275</v>
      </c>
      <c r="AH27" s="192" t="s">
        <v>275</v>
      </c>
      <c r="AI27" s="190" t="s">
        <v>275</v>
      </c>
      <c r="AJ27" s="192" t="s">
        <v>275</v>
      </c>
      <c r="AK27" s="190" t="s">
        <v>275</v>
      </c>
      <c r="AL27" s="192" t="s">
        <v>275</v>
      </c>
      <c r="AM27" s="190" t="s">
        <v>275</v>
      </c>
      <c r="AN27" s="192" t="s">
        <v>275</v>
      </c>
      <c r="AO27" s="190" t="s">
        <v>275</v>
      </c>
      <c r="AP27" s="192" t="s">
        <v>275</v>
      </c>
      <c r="AQ27" s="190" t="s">
        <v>275</v>
      </c>
      <c r="AR27" s="192" t="s">
        <v>275</v>
      </c>
      <c r="AS27" s="190" t="s">
        <v>275</v>
      </c>
      <c r="AT27" s="192" t="s">
        <v>275</v>
      </c>
      <c r="AU27" s="190" t="s">
        <v>275</v>
      </c>
      <c r="AV27" s="192" t="s">
        <v>275</v>
      </c>
      <c r="AW27" s="190" t="s">
        <v>275</v>
      </c>
      <c r="AX27" s="192" t="s">
        <v>275</v>
      </c>
      <c r="AY27" s="190" t="s">
        <v>275</v>
      </c>
      <c r="AZ27" s="192" t="s">
        <v>275</v>
      </c>
      <c r="BA27" s="190" t="s">
        <v>275</v>
      </c>
      <c r="BB27" s="267"/>
    </row>
    <row r="28" spans="1:54" ht="37.15" customHeight="1" x14ac:dyDescent="0.25">
      <c r="A28" s="527"/>
      <c r="B28" s="528"/>
      <c r="C28" s="529"/>
      <c r="D28" s="270" t="s">
        <v>37</v>
      </c>
      <c r="E28" s="373">
        <f>E82</f>
        <v>4598.2</v>
      </c>
      <c r="F28" s="373">
        <f>F82</f>
        <v>63.7</v>
      </c>
      <c r="G28" s="323">
        <f>F28/E28</f>
        <v>1.3853246922708888E-2</v>
      </c>
      <c r="H28" s="192" t="s">
        <v>275</v>
      </c>
      <c r="I28" s="190" t="s">
        <v>275</v>
      </c>
      <c r="J28" s="192" t="s">
        <v>275</v>
      </c>
      <c r="K28" s="190" t="s">
        <v>275</v>
      </c>
      <c r="L28" s="192" t="s">
        <v>275</v>
      </c>
      <c r="M28" s="190" t="s">
        <v>275</v>
      </c>
      <c r="N28" s="192" t="s">
        <v>275</v>
      </c>
      <c r="O28" s="190" t="s">
        <v>275</v>
      </c>
      <c r="P28" s="192" t="s">
        <v>275</v>
      </c>
      <c r="Q28" s="190" t="s">
        <v>275</v>
      </c>
      <c r="R28" s="192" t="s">
        <v>275</v>
      </c>
      <c r="S28" s="190" t="s">
        <v>275</v>
      </c>
      <c r="T28" s="192" t="s">
        <v>275</v>
      </c>
      <c r="U28" s="190" t="s">
        <v>275</v>
      </c>
      <c r="V28" s="192" t="s">
        <v>275</v>
      </c>
      <c r="W28" s="190" t="s">
        <v>275</v>
      </c>
      <c r="X28" s="192" t="s">
        <v>275</v>
      </c>
      <c r="Y28" s="190" t="s">
        <v>275</v>
      </c>
      <c r="Z28" s="192" t="s">
        <v>275</v>
      </c>
      <c r="AA28" s="190" t="s">
        <v>275</v>
      </c>
      <c r="AB28" s="192" t="s">
        <v>275</v>
      </c>
      <c r="AC28" s="190" t="s">
        <v>275</v>
      </c>
      <c r="AD28" s="192" t="s">
        <v>275</v>
      </c>
      <c r="AE28" s="190" t="s">
        <v>275</v>
      </c>
      <c r="AF28" s="192" t="s">
        <v>275</v>
      </c>
      <c r="AG28" s="190" t="s">
        <v>275</v>
      </c>
      <c r="AH28" s="192" t="s">
        <v>275</v>
      </c>
      <c r="AI28" s="190" t="s">
        <v>275</v>
      </c>
      <c r="AJ28" s="192" t="s">
        <v>275</v>
      </c>
      <c r="AK28" s="190" t="s">
        <v>275</v>
      </c>
      <c r="AL28" s="192" t="s">
        <v>275</v>
      </c>
      <c r="AM28" s="190" t="s">
        <v>275</v>
      </c>
      <c r="AN28" s="192" t="s">
        <v>275</v>
      </c>
      <c r="AO28" s="190" t="s">
        <v>275</v>
      </c>
      <c r="AP28" s="192" t="s">
        <v>275</v>
      </c>
      <c r="AQ28" s="190" t="s">
        <v>275</v>
      </c>
      <c r="AR28" s="192" t="s">
        <v>275</v>
      </c>
      <c r="AS28" s="190" t="s">
        <v>275</v>
      </c>
      <c r="AT28" s="192" t="s">
        <v>275</v>
      </c>
      <c r="AU28" s="190" t="s">
        <v>275</v>
      </c>
      <c r="AV28" s="192" t="s">
        <v>275</v>
      </c>
      <c r="AW28" s="190" t="s">
        <v>275</v>
      </c>
      <c r="AX28" s="192" t="s">
        <v>275</v>
      </c>
      <c r="AY28" s="190" t="s">
        <v>275</v>
      </c>
      <c r="AZ28" s="192" t="s">
        <v>275</v>
      </c>
      <c r="BA28" s="190" t="s">
        <v>275</v>
      </c>
      <c r="BB28" s="267"/>
    </row>
    <row r="29" spans="1:54" ht="37.15" customHeight="1" x14ac:dyDescent="0.25">
      <c r="A29" s="527"/>
      <c r="B29" s="528"/>
      <c r="C29" s="529"/>
      <c r="D29" s="270" t="s">
        <v>2</v>
      </c>
      <c r="E29" s="359">
        <f>E83</f>
        <v>63576.6</v>
      </c>
      <c r="F29" s="373">
        <f>F83</f>
        <v>1372</v>
      </c>
      <c r="G29" s="323">
        <f>F29/E29</f>
        <v>2.1580266953564676E-2</v>
      </c>
      <c r="H29" s="192" t="s">
        <v>275</v>
      </c>
      <c r="I29" s="190" t="s">
        <v>275</v>
      </c>
      <c r="J29" s="192" t="s">
        <v>275</v>
      </c>
      <c r="K29" s="190" t="s">
        <v>275</v>
      </c>
      <c r="L29" s="192" t="s">
        <v>275</v>
      </c>
      <c r="M29" s="190" t="s">
        <v>275</v>
      </c>
      <c r="N29" s="192" t="s">
        <v>275</v>
      </c>
      <c r="O29" s="190" t="s">
        <v>275</v>
      </c>
      <c r="P29" s="192" t="s">
        <v>275</v>
      </c>
      <c r="Q29" s="190" t="s">
        <v>275</v>
      </c>
      <c r="R29" s="192" t="s">
        <v>275</v>
      </c>
      <c r="S29" s="190" t="s">
        <v>275</v>
      </c>
      <c r="T29" s="192" t="s">
        <v>275</v>
      </c>
      <c r="U29" s="190" t="s">
        <v>275</v>
      </c>
      <c r="V29" s="192" t="s">
        <v>275</v>
      </c>
      <c r="W29" s="190" t="s">
        <v>275</v>
      </c>
      <c r="X29" s="192" t="s">
        <v>275</v>
      </c>
      <c r="Y29" s="190" t="s">
        <v>275</v>
      </c>
      <c r="Z29" s="192" t="s">
        <v>275</v>
      </c>
      <c r="AA29" s="190" t="s">
        <v>275</v>
      </c>
      <c r="AB29" s="192" t="s">
        <v>275</v>
      </c>
      <c r="AC29" s="190" t="s">
        <v>275</v>
      </c>
      <c r="AD29" s="192" t="s">
        <v>275</v>
      </c>
      <c r="AE29" s="190" t="s">
        <v>275</v>
      </c>
      <c r="AF29" s="192" t="s">
        <v>275</v>
      </c>
      <c r="AG29" s="190" t="s">
        <v>275</v>
      </c>
      <c r="AH29" s="192" t="s">
        <v>275</v>
      </c>
      <c r="AI29" s="190" t="s">
        <v>275</v>
      </c>
      <c r="AJ29" s="192" t="s">
        <v>275</v>
      </c>
      <c r="AK29" s="190" t="s">
        <v>275</v>
      </c>
      <c r="AL29" s="192" t="s">
        <v>275</v>
      </c>
      <c r="AM29" s="190" t="s">
        <v>275</v>
      </c>
      <c r="AN29" s="192" t="s">
        <v>275</v>
      </c>
      <c r="AO29" s="190" t="s">
        <v>275</v>
      </c>
      <c r="AP29" s="192" t="s">
        <v>275</v>
      </c>
      <c r="AQ29" s="190" t="s">
        <v>275</v>
      </c>
      <c r="AR29" s="192" t="s">
        <v>275</v>
      </c>
      <c r="AS29" s="190" t="s">
        <v>275</v>
      </c>
      <c r="AT29" s="192" t="s">
        <v>275</v>
      </c>
      <c r="AU29" s="190" t="s">
        <v>275</v>
      </c>
      <c r="AV29" s="192" t="s">
        <v>275</v>
      </c>
      <c r="AW29" s="190" t="s">
        <v>275</v>
      </c>
      <c r="AX29" s="192" t="s">
        <v>275</v>
      </c>
      <c r="AY29" s="190" t="s">
        <v>275</v>
      </c>
      <c r="AZ29" s="192" t="s">
        <v>275</v>
      </c>
      <c r="BA29" s="190" t="s">
        <v>275</v>
      </c>
      <c r="BB29" s="267"/>
    </row>
    <row r="30" spans="1:54" ht="37.15" customHeight="1" x14ac:dyDescent="0.25">
      <c r="A30" s="527"/>
      <c r="B30" s="528"/>
      <c r="C30" s="529"/>
      <c r="D30" s="273" t="s">
        <v>43</v>
      </c>
      <c r="E30" s="359">
        <f>E84+E89+E94+E99</f>
        <v>650961.69999999995</v>
      </c>
      <c r="F30" s="373">
        <f>F84+F89+F94+F99</f>
        <v>30184.699999999997</v>
      </c>
      <c r="G30" s="323">
        <f>F30/E30</f>
        <v>4.6369394697107373E-2</v>
      </c>
      <c r="H30" s="192" t="s">
        <v>275</v>
      </c>
      <c r="I30" s="190" t="s">
        <v>275</v>
      </c>
      <c r="J30" s="192" t="s">
        <v>275</v>
      </c>
      <c r="K30" s="190" t="s">
        <v>275</v>
      </c>
      <c r="L30" s="192" t="s">
        <v>275</v>
      </c>
      <c r="M30" s="190" t="s">
        <v>275</v>
      </c>
      <c r="N30" s="192" t="s">
        <v>275</v>
      </c>
      <c r="O30" s="190" t="s">
        <v>275</v>
      </c>
      <c r="P30" s="192" t="s">
        <v>275</v>
      </c>
      <c r="Q30" s="190" t="s">
        <v>275</v>
      </c>
      <c r="R30" s="192" t="s">
        <v>275</v>
      </c>
      <c r="S30" s="190" t="s">
        <v>275</v>
      </c>
      <c r="T30" s="192" t="s">
        <v>275</v>
      </c>
      <c r="U30" s="190" t="s">
        <v>275</v>
      </c>
      <c r="V30" s="192" t="s">
        <v>275</v>
      </c>
      <c r="W30" s="190" t="s">
        <v>275</v>
      </c>
      <c r="X30" s="192" t="s">
        <v>275</v>
      </c>
      <c r="Y30" s="190" t="s">
        <v>275</v>
      </c>
      <c r="Z30" s="192" t="s">
        <v>275</v>
      </c>
      <c r="AA30" s="190" t="s">
        <v>275</v>
      </c>
      <c r="AB30" s="192" t="s">
        <v>275</v>
      </c>
      <c r="AC30" s="190" t="s">
        <v>275</v>
      </c>
      <c r="AD30" s="192" t="s">
        <v>275</v>
      </c>
      <c r="AE30" s="190" t="s">
        <v>275</v>
      </c>
      <c r="AF30" s="192" t="s">
        <v>275</v>
      </c>
      <c r="AG30" s="190" t="s">
        <v>275</v>
      </c>
      <c r="AH30" s="192" t="s">
        <v>275</v>
      </c>
      <c r="AI30" s="190" t="s">
        <v>275</v>
      </c>
      <c r="AJ30" s="192" t="s">
        <v>275</v>
      </c>
      <c r="AK30" s="190" t="s">
        <v>275</v>
      </c>
      <c r="AL30" s="192" t="s">
        <v>275</v>
      </c>
      <c r="AM30" s="190" t="s">
        <v>275</v>
      </c>
      <c r="AN30" s="192" t="s">
        <v>275</v>
      </c>
      <c r="AO30" s="190" t="s">
        <v>275</v>
      </c>
      <c r="AP30" s="192" t="s">
        <v>275</v>
      </c>
      <c r="AQ30" s="190" t="s">
        <v>275</v>
      </c>
      <c r="AR30" s="192" t="s">
        <v>275</v>
      </c>
      <c r="AS30" s="190" t="s">
        <v>275</v>
      </c>
      <c r="AT30" s="192" t="s">
        <v>275</v>
      </c>
      <c r="AU30" s="190" t="s">
        <v>275</v>
      </c>
      <c r="AV30" s="192" t="s">
        <v>275</v>
      </c>
      <c r="AW30" s="190" t="s">
        <v>275</v>
      </c>
      <c r="AX30" s="192" t="s">
        <v>275</v>
      </c>
      <c r="AY30" s="190" t="s">
        <v>275</v>
      </c>
      <c r="AZ30" s="192" t="s">
        <v>275</v>
      </c>
      <c r="BA30" s="190" t="s">
        <v>275</v>
      </c>
      <c r="BB30" s="267"/>
    </row>
    <row r="31" spans="1:54" ht="37.15" hidden="1" customHeight="1" x14ac:dyDescent="0.25">
      <c r="A31" s="530"/>
      <c r="B31" s="531"/>
      <c r="C31" s="532"/>
      <c r="D31" s="274" t="s">
        <v>267</v>
      </c>
      <c r="E31" s="360"/>
      <c r="F31" s="360"/>
      <c r="G31" s="204"/>
      <c r="H31" s="192" t="s">
        <v>275</v>
      </c>
      <c r="I31" s="190" t="s">
        <v>275</v>
      </c>
      <c r="J31" s="192" t="s">
        <v>275</v>
      </c>
      <c r="K31" s="190" t="s">
        <v>275</v>
      </c>
      <c r="L31" s="192" t="s">
        <v>275</v>
      </c>
      <c r="M31" s="190" t="s">
        <v>275</v>
      </c>
      <c r="N31" s="192" t="s">
        <v>275</v>
      </c>
      <c r="O31" s="190" t="s">
        <v>275</v>
      </c>
      <c r="P31" s="192" t="s">
        <v>275</v>
      </c>
      <c r="Q31" s="190" t="s">
        <v>275</v>
      </c>
      <c r="R31" s="192" t="s">
        <v>275</v>
      </c>
      <c r="S31" s="190" t="s">
        <v>275</v>
      </c>
      <c r="T31" s="192" t="s">
        <v>275</v>
      </c>
      <c r="U31" s="190" t="s">
        <v>275</v>
      </c>
      <c r="V31" s="192" t="s">
        <v>275</v>
      </c>
      <c r="W31" s="190" t="s">
        <v>275</v>
      </c>
      <c r="X31" s="192" t="s">
        <v>275</v>
      </c>
      <c r="Y31" s="190" t="s">
        <v>275</v>
      </c>
      <c r="Z31" s="192" t="s">
        <v>275</v>
      </c>
      <c r="AA31" s="190" t="s">
        <v>275</v>
      </c>
      <c r="AB31" s="192" t="s">
        <v>275</v>
      </c>
      <c r="AC31" s="190" t="s">
        <v>275</v>
      </c>
      <c r="AD31" s="192" t="s">
        <v>275</v>
      </c>
      <c r="AE31" s="190" t="s">
        <v>275</v>
      </c>
      <c r="AF31" s="192" t="s">
        <v>275</v>
      </c>
      <c r="AG31" s="190" t="s">
        <v>275</v>
      </c>
      <c r="AH31" s="192" t="s">
        <v>275</v>
      </c>
      <c r="AI31" s="190" t="s">
        <v>275</v>
      </c>
      <c r="AJ31" s="192" t="s">
        <v>275</v>
      </c>
      <c r="AK31" s="190" t="s">
        <v>275</v>
      </c>
      <c r="AL31" s="192" t="s">
        <v>275</v>
      </c>
      <c r="AM31" s="190" t="s">
        <v>275</v>
      </c>
      <c r="AN31" s="192" t="s">
        <v>275</v>
      </c>
      <c r="AO31" s="190" t="s">
        <v>275</v>
      </c>
      <c r="AP31" s="192" t="s">
        <v>275</v>
      </c>
      <c r="AQ31" s="190" t="s">
        <v>275</v>
      </c>
      <c r="AR31" s="192" t="s">
        <v>275</v>
      </c>
      <c r="AS31" s="190" t="s">
        <v>275</v>
      </c>
      <c r="AT31" s="192" t="s">
        <v>275</v>
      </c>
      <c r="AU31" s="190" t="s">
        <v>275</v>
      </c>
      <c r="AV31" s="192" t="s">
        <v>275</v>
      </c>
      <c r="AW31" s="190" t="s">
        <v>275</v>
      </c>
      <c r="AX31" s="192" t="s">
        <v>275</v>
      </c>
      <c r="AY31" s="190" t="s">
        <v>275</v>
      </c>
      <c r="AZ31" s="192" t="s">
        <v>275</v>
      </c>
      <c r="BA31" s="190" t="s">
        <v>275</v>
      </c>
      <c r="BB31" s="267"/>
    </row>
    <row r="32" spans="1:54" s="113" customFormat="1" ht="15.75" x14ac:dyDescent="0.25">
      <c r="A32" s="577" t="s">
        <v>325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8"/>
      <c r="AG32" s="578"/>
      <c r="AH32" s="578"/>
      <c r="AI32" s="578"/>
      <c r="AJ32" s="578"/>
      <c r="AK32" s="578"/>
      <c r="AL32" s="578"/>
      <c r="AM32" s="578"/>
      <c r="AN32" s="578"/>
      <c r="AO32" s="578"/>
      <c r="AP32" s="578"/>
      <c r="AQ32" s="578"/>
      <c r="AR32" s="578"/>
      <c r="AS32" s="578"/>
      <c r="AT32" s="578"/>
      <c r="AU32" s="578"/>
      <c r="AV32" s="578"/>
      <c r="AW32" s="578"/>
      <c r="AX32" s="578"/>
      <c r="AY32" s="578"/>
      <c r="AZ32" s="578"/>
      <c r="BA32" s="578"/>
      <c r="BB32" s="579"/>
    </row>
    <row r="33" spans="1:54" ht="18.75" customHeight="1" x14ac:dyDescent="0.25">
      <c r="A33" s="519" t="s">
        <v>1</v>
      </c>
      <c r="B33" s="521" t="s">
        <v>326</v>
      </c>
      <c r="C33" s="535"/>
      <c r="D33" s="220" t="s">
        <v>41</v>
      </c>
      <c r="E33" s="358">
        <f>E34+E35+E36</f>
        <v>536538.80000000005</v>
      </c>
      <c r="F33" s="358">
        <f>F34+F35+F36</f>
        <v>27570</v>
      </c>
      <c r="G33" s="322">
        <f>F33/E33</f>
        <v>5.1384913821703106E-2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11"/>
    </row>
    <row r="34" spans="1:54" ht="31.5" x14ac:dyDescent="0.25">
      <c r="A34" s="520"/>
      <c r="B34" s="522"/>
      <c r="C34" s="536"/>
      <c r="D34" s="259" t="s">
        <v>37</v>
      </c>
      <c r="E34" s="369">
        <v>4598.2</v>
      </c>
      <c r="F34" s="359">
        <v>63.7</v>
      </c>
      <c r="G34" s="323">
        <f>F34/E34</f>
        <v>1.3853246922708888E-2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12"/>
    </row>
    <row r="35" spans="1:54" ht="46.5" customHeight="1" x14ac:dyDescent="0.25">
      <c r="A35" s="520"/>
      <c r="B35" s="522"/>
      <c r="C35" s="536"/>
      <c r="D35" s="259" t="s">
        <v>2</v>
      </c>
      <c r="E35" s="369">
        <v>63576.6</v>
      </c>
      <c r="F35" s="359">
        <v>1372</v>
      </c>
      <c r="G35" s="323">
        <f>F35/E35</f>
        <v>2.1580266953564676E-2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12"/>
    </row>
    <row r="36" spans="1:54" ht="27.2" customHeight="1" x14ac:dyDescent="0.25">
      <c r="A36" s="520"/>
      <c r="B36" s="523"/>
      <c r="C36" s="537"/>
      <c r="D36" s="324" t="s">
        <v>43</v>
      </c>
      <c r="E36" s="369">
        <v>468364</v>
      </c>
      <c r="F36" s="359">
        <v>26134.3</v>
      </c>
      <c r="G36" s="323">
        <f>F36/E36</f>
        <v>5.5799122050371075E-2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12"/>
    </row>
    <row r="37" spans="1:54" s="243" customFormat="1" ht="36.6" hidden="1" customHeight="1" x14ac:dyDescent="0.25">
      <c r="A37" s="520"/>
      <c r="B37" s="332"/>
      <c r="C37" s="329"/>
      <c r="D37" s="325" t="s">
        <v>267</v>
      </c>
      <c r="E37" s="359"/>
      <c r="F37" s="359"/>
      <c r="G37" s="323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12"/>
    </row>
    <row r="38" spans="1:54" ht="18.75" customHeight="1" x14ac:dyDescent="0.25">
      <c r="A38" s="519" t="s">
        <v>3</v>
      </c>
      <c r="B38" s="521" t="s">
        <v>327</v>
      </c>
      <c r="C38" s="535"/>
      <c r="D38" s="220" t="s">
        <v>41</v>
      </c>
      <c r="E38" s="358">
        <f>E39+E40+E41</f>
        <v>9470.7999999999993</v>
      </c>
      <c r="F38" s="358">
        <f>F39+F40+F41</f>
        <v>479.5</v>
      </c>
      <c r="G38" s="322">
        <f>F38/E38</f>
        <v>5.0629302698821647E-2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11"/>
    </row>
    <row r="39" spans="1:54" ht="31.9" customHeight="1" x14ac:dyDescent="0.25">
      <c r="A39" s="520"/>
      <c r="B39" s="522"/>
      <c r="C39" s="536"/>
      <c r="D39" s="259" t="s">
        <v>37</v>
      </c>
      <c r="E39" s="359">
        <v>0</v>
      </c>
      <c r="F39" s="359"/>
      <c r="G39" s="323" t="e">
        <f t="shared" ref="G39:G41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12"/>
    </row>
    <row r="40" spans="1:54" ht="34.9" customHeight="1" x14ac:dyDescent="0.25">
      <c r="A40" s="520"/>
      <c r="B40" s="522"/>
      <c r="C40" s="536"/>
      <c r="D40" s="259" t="s">
        <v>2</v>
      </c>
      <c r="E40" s="359">
        <v>0</v>
      </c>
      <c r="F40" s="359"/>
      <c r="G40" s="323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12"/>
    </row>
    <row r="41" spans="1:54" ht="21.75" customHeight="1" x14ac:dyDescent="0.25">
      <c r="A41" s="520"/>
      <c r="B41" s="523"/>
      <c r="C41" s="537"/>
      <c r="D41" s="324" t="s">
        <v>43</v>
      </c>
      <c r="E41" s="369">
        <v>9470.7999999999993</v>
      </c>
      <c r="F41" s="359">
        <v>479.5</v>
      </c>
      <c r="G41" s="323">
        <f t="shared" si="2"/>
        <v>5.0629302698821643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12"/>
    </row>
    <row r="42" spans="1:54" ht="34.9" hidden="1" customHeight="1" x14ac:dyDescent="0.25">
      <c r="A42" s="520"/>
      <c r="B42" s="332"/>
      <c r="C42" s="329"/>
      <c r="D42" s="325" t="s">
        <v>267</v>
      </c>
      <c r="E42" s="359"/>
      <c r="F42" s="359"/>
      <c r="G42" s="323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12"/>
    </row>
    <row r="43" spans="1:54" s="243" customFormat="1" ht="22.15" customHeight="1" x14ac:dyDescent="0.25">
      <c r="A43" s="519" t="s">
        <v>4</v>
      </c>
      <c r="B43" s="521" t="s">
        <v>328</v>
      </c>
      <c r="C43" s="517"/>
      <c r="D43" s="220" t="s">
        <v>41</v>
      </c>
      <c r="E43" s="358">
        <f>E44+E45+E46</f>
        <v>1563.7</v>
      </c>
      <c r="F43" s="358">
        <v>0</v>
      </c>
      <c r="G43" s="322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11"/>
    </row>
    <row r="44" spans="1:54" ht="31.5" x14ac:dyDescent="0.25">
      <c r="A44" s="520"/>
      <c r="B44" s="522"/>
      <c r="C44" s="518"/>
      <c r="D44" s="259" t="s">
        <v>37</v>
      </c>
      <c r="E44" s="359">
        <v>0</v>
      </c>
      <c r="F44" s="359"/>
      <c r="G44" s="323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12"/>
    </row>
    <row r="45" spans="1:54" ht="31.15" customHeight="1" x14ac:dyDescent="0.25">
      <c r="A45" s="520"/>
      <c r="B45" s="522"/>
      <c r="C45" s="518"/>
      <c r="D45" s="259" t="s">
        <v>2</v>
      </c>
      <c r="E45" s="359">
        <v>0</v>
      </c>
      <c r="F45" s="359"/>
      <c r="G45" s="323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12"/>
    </row>
    <row r="46" spans="1:54" ht="21.75" customHeight="1" x14ac:dyDescent="0.25">
      <c r="A46" s="520"/>
      <c r="B46" s="522"/>
      <c r="C46" s="518"/>
      <c r="D46" s="324" t="s">
        <v>43</v>
      </c>
      <c r="E46" s="369">
        <v>1563.7</v>
      </c>
      <c r="F46" s="359">
        <v>0</v>
      </c>
      <c r="G46" s="323">
        <f t="shared" si="3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12"/>
    </row>
    <row r="47" spans="1:54" ht="30" hidden="1" customHeight="1" x14ac:dyDescent="0.25">
      <c r="A47" s="520"/>
      <c r="B47" s="523"/>
      <c r="C47" s="533"/>
      <c r="D47" s="325" t="s">
        <v>267</v>
      </c>
      <c r="E47" s="359"/>
      <c r="F47" s="359"/>
      <c r="G47" s="323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12"/>
    </row>
    <row r="48" spans="1:54" ht="30" hidden="1" customHeight="1" x14ac:dyDescent="0.25">
      <c r="A48" s="334"/>
      <c r="B48" s="332"/>
      <c r="C48" s="329"/>
      <c r="D48" s="325" t="s">
        <v>267</v>
      </c>
      <c r="E48" s="359"/>
      <c r="F48" s="359"/>
      <c r="G48" s="323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36"/>
    </row>
    <row r="49" spans="1:54" ht="20.25" customHeight="1" x14ac:dyDescent="0.25">
      <c r="A49" s="513"/>
      <c r="B49" s="515" t="s">
        <v>268</v>
      </c>
      <c r="C49" s="517"/>
      <c r="D49" s="220" t="s">
        <v>41</v>
      </c>
      <c r="E49" s="358">
        <f>E50+E51+E52</f>
        <v>547573.30000000005</v>
      </c>
      <c r="F49" s="358">
        <f>F50+F51+F52</f>
        <v>28049.5</v>
      </c>
      <c r="G49" s="322">
        <f>F49/E49</f>
        <v>5.1225105387717039E-2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509"/>
    </row>
    <row r="50" spans="1:54" ht="35.25" customHeight="1" x14ac:dyDescent="0.25">
      <c r="A50" s="514"/>
      <c r="B50" s="516"/>
      <c r="C50" s="518"/>
      <c r="D50" s="259" t="s">
        <v>37</v>
      </c>
      <c r="E50" s="359">
        <f>E34+E39+E44</f>
        <v>4598.2</v>
      </c>
      <c r="F50" s="359">
        <f>F34+F39+F44</f>
        <v>63.7</v>
      </c>
      <c r="G50" s="323">
        <f>F50/E50</f>
        <v>1.3853246922708888E-2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534"/>
    </row>
    <row r="51" spans="1:54" ht="33" customHeight="1" x14ac:dyDescent="0.25">
      <c r="A51" s="514"/>
      <c r="B51" s="516"/>
      <c r="C51" s="518"/>
      <c r="D51" s="259" t="s">
        <v>2</v>
      </c>
      <c r="E51" s="359">
        <f t="shared" ref="E51:F52" si="4">E35+E40+E45</f>
        <v>63576.6</v>
      </c>
      <c r="F51" s="359">
        <f t="shared" si="4"/>
        <v>1372</v>
      </c>
      <c r="G51" s="323">
        <f>F51/E51</f>
        <v>2.1580266953564676E-2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534"/>
    </row>
    <row r="52" spans="1:54" ht="19.7" customHeight="1" x14ac:dyDescent="0.25">
      <c r="A52" s="514"/>
      <c r="B52" s="516"/>
      <c r="C52" s="518"/>
      <c r="D52" s="262" t="s">
        <v>43</v>
      </c>
      <c r="E52" s="359">
        <f t="shared" si="4"/>
        <v>479398.5</v>
      </c>
      <c r="F52" s="359">
        <f>F46+F41+F36</f>
        <v>26613.8</v>
      </c>
      <c r="G52" s="323">
        <f>F52/E52</f>
        <v>5.5514983880842347E-2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534"/>
    </row>
    <row r="53" spans="1:54" ht="34.9" hidden="1" customHeight="1" x14ac:dyDescent="0.25">
      <c r="A53" s="514"/>
      <c r="B53" s="516"/>
      <c r="C53" s="518"/>
      <c r="D53" s="263" t="s">
        <v>267</v>
      </c>
      <c r="E53" s="319"/>
      <c r="F53" s="327"/>
      <c r="G53" s="323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534"/>
    </row>
    <row r="54" spans="1:54" ht="15.75" x14ac:dyDescent="0.25">
      <c r="A54" s="577" t="s">
        <v>330</v>
      </c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78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9"/>
    </row>
    <row r="55" spans="1:54" ht="22.5" customHeight="1" x14ac:dyDescent="0.25">
      <c r="A55" s="519" t="s">
        <v>6</v>
      </c>
      <c r="B55" s="517" t="s">
        <v>331</v>
      </c>
      <c r="C55" s="517"/>
      <c r="D55" s="220" t="s">
        <v>41</v>
      </c>
      <c r="E55" s="358">
        <f>E56+E57+E58</f>
        <v>118948.1</v>
      </c>
      <c r="F55" s="358">
        <f>F56+F57+F58</f>
        <v>2506.5</v>
      </c>
      <c r="G55" s="322">
        <f>F55/E55</f>
        <v>2.1072215529293867E-2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11"/>
    </row>
    <row r="56" spans="1:54" ht="36.75" customHeight="1" x14ac:dyDescent="0.25">
      <c r="A56" s="520"/>
      <c r="B56" s="518"/>
      <c r="C56" s="518"/>
      <c r="D56" s="259" t="s">
        <v>37</v>
      </c>
      <c r="E56" s="360"/>
      <c r="F56" s="360"/>
      <c r="G56" s="323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12"/>
    </row>
    <row r="57" spans="1:54" ht="35.450000000000003" customHeight="1" x14ac:dyDescent="0.25">
      <c r="A57" s="520"/>
      <c r="B57" s="518"/>
      <c r="C57" s="518"/>
      <c r="D57" s="259" t="s">
        <v>2</v>
      </c>
      <c r="E57" s="365"/>
      <c r="F57" s="370"/>
      <c r="G57" s="323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12"/>
    </row>
    <row r="58" spans="1:54" ht="22.5" customHeight="1" x14ac:dyDescent="0.25">
      <c r="A58" s="520"/>
      <c r="B58" s="518"/>
      <c r="C58" s="518"/>
      <c r="D58" s="262" t="s">
        <v>43</v>
      </c>
      <c r="E58" s="369">
        <v>118948.1</v>
      </c>
      <c r="F58" s="370">
        <v>2506.5</v>
      </c>
      <c r="G58" s="323">
        <f>F58/E58</f>
        <v>2.1072215529293867E-2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12"/>
    </row>
    <row r="59" spans="1:54" ht="38.450000000000003" hidden="1" customHeight="1" x14ac:dyDescent="0.25">
      <c r="A59" s="520"/>
      <c r="B59" s="518"/>
      <c r="C59" s="518"/>
      <c r="D59" s="263" t="s">
        <v>267</v>
      </c>
      <c r="E59" s="365"/>
      <c r="F59" s="365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12"/>
    </row>
    <row r="60" spans="1:54" ht="21" customHeight="1" x14ac:dyDescent="0.25">
      <c r="A60" s="519"/>
      <c r="B60" s="515" t="s">
        <v>269</v>
      </c>
      <c r="C60" s="517"/>
      <c r="D60" s="220" t="s">
        <v>41</v>
      </c>
      <c r="E60" s="358">
        <f>E61+E62+E63</f>
        <v>118948.1</v>
      </c>
      <c r="F60" s="358">
        <f>F61+F62+F63</f>
        <v>2506.5</v>
      </c>
      <c r="G60" s="322">
        <f>F60/E60</f>
        <v>2.1072215529293867E-2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509"/>
    </row>
    <row r="61" spans="1:54" ht="31.5" x14ac:dyDescent="0.25">
      <c r="A61" s="520"/>
      <c r="B61" s="516"/>
      <c r="C61" s="518"/>
      <c r="D61" s="259" t="s">
        <v>37</v>
      </c>
      <c r="E61" s="360"/>
      <c r="F61" s="360"/>
      <c r="G61" s="323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534"/>
    </row>
    <row r="62" spans="1:54" ht="33" customHeight="1" x14ac:dyDescent="0.25">
      <c r="A62" s="520"/>
      <c r="B62" s="516"/>
      <c r="C62" s="518"/>
      <c r="D62" s="259" t="s">
        <v>2</v>
      </c>
      <c r="E62" s="360"/>
      <c r="F62" s="360"/>
      <c r="G62" s="323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534"/>
    </row>
    <row r="63" spans="1:54" ht="21" customHeight="1" x14ac:dyDescent="0.25">
      <c r="A63" s="520"/>
      <c r="B63" s="516"/>
      <c r="C63" s="518"/>
      <c r="D63" s="262" t="s">
        <v>43</v>
      </c>
      <c r="E63" s="369">
        <f>E58</f>
        <v>118948.1</v>
      </c>
      <c r="F63" s="360">
        <f>F58</f>
        <v>2506.5</v>
      </c>
      <c r="G63" s="323">
        <f>F63/E63</f>
        <v>2.1072215529293867E-2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534"/>
    </row>
    <row r="64" spans="1:54" ht="28.9" hidden="1" customHeight="1" x14ac:dyDescent="0.25">
      <c r="A64" s="520"/>
      <c r="B64" s="516"/>
      <c r="C64" s="518"/>
      <c r="D64" s="263" t="s">
        <v>267</v>
      </c>
      <c r="E64" s="179"/>
      <c r="F64" s="354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534"/>
    </row>
    <row r="65" spans="1:54" ht="15.75" x14ac:dyDescent="0.25">
      <c r="A65" s="577" t="s">
        <v>332</v>
      </c>
      <c r="B65" s="578"/>
      <c r="C65" s="578"/>
      <c r="D65" s="578"/>
      <c r="E65" s="578"/>
      <c r="F65" s="578"/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  <c r="BB65" s="579"/>
    </row>
    <row r="66" spans="1:54" ht="22.5" customHeight="1" x14ac:dyDescent="0.25">
      <c r="A66" s="519" t="s">
        <v>16</v>
      </c>
      <c r="B66" s="517" t="s">
        <v>331</v>
      </c>
      <c r="C66" s="517"/>
      <c r="D66" s="220" t="s">
        <v>41</v>
      </c>
      <c r="E66" s="358">
        <f>E67+E68+E69</f>
        <v>21817.7</v>
      </c>
      <c r="F66" s="358">
        <f>F67+F68+F69</f>
        <v>314.60000000000002</v>
      </c>
      <c r="G66" s="323">
        <f>F66/E66</f>
        <v>1.4419485096962559E-2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11"/>
    </row>
    <row r="67" spans="1:54" ht="36.75" customHeight="1" x14ac:dyDescent="0.25">
      <c r="A67" s="520"/>
      <c r="B67" s="518"/>
      <c r="C67" s="518"/>
      <c r="D67" s="259" t="s">
        <v>37</v>
      </c>
      <c r="E67" s="360"/>
      <c r="F67" s="360"/>
      <c r="G67" s="323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12"/>
    </row>
    <row r="68" spans="1:54" ht="35.450000000000003" customHeight="1" x14ac:dyDescent="0.25">
      <c r="A68" s="520"/>
      <c r="B68" s="518"/>
      <c r="C68" s="518"/>
      <c r="D68" s="259" t="s">
        <v>2</v>
      </c>
      <c r="E68" s="365"/>
      <c r="F68" s="365"/>
      <c r="G68" s="323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12"/>
    </row>
    <row r="69" spans="1:54" ht="22.5" customHeight="1" x14ac:dyDescent="0.25">
      <c r="A69" s="520"/>
      <c r="B69" s="518"/>
      <c r="C69" s="518"/>
      <c r="D69" s="262" t="s">
        <v>43</v>
      </c>
      <c r="E69" s="369">
        <v>21817.7</v>
      </c>
      <c r="F69" s="360">
        <v>314.60000000000002</v>
      </c>
      <c r="G69" s="323">
        <f t="shared" si="7"/>
        <v>1.4419485096962559E-2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12"/>
    </row>
    <row r="70" spans="1:54" ht="38.450000000000003" hidden="1" customHeight="1" x14ac:dyDescent="0.25">
      <c r="A70" s="520"/>
      <c r="B70" s="518"/>
      <c r="C70" s="518"/>
      <c r="D70" s="263" t="s">
        <v>267</v>
      </c>
      <c r="E70" s="365"/>
      <c r="F70" s="365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12"/>
    </row>
    <row r="71" spans="1:54" ht="18.75" customHeight="1" x14ac:dyDescent="0.25">
      <c r="A71" s="604" t="s">
        <v>333</v>
      </c>
      <c r="B71" s="602" t="s">
        <v>327</v>
      </c>
      <c r="C71" s="603"/>
      <c r="D71" s="220" t="s">
        <v>41</v>
      </c>
      <c r="E71" s="358">
        <f>E72+E73+E74</f>
        <v>30797.4</v>
      </c>
      <c r="F71" s="358">
        <f>F72+F73+F74</f>
        <v>749.8</v>
      </c>
      <c r="G71" s="323">
        <f>F71/E71</f>
        <v>2.4346211043789409E-2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41"/>
    </row>
    <row r="72" spans="1:54" ht="31.9" customHeight="1" x14ac:dyDescent="0.25">
      <c r="A72" s="604"/>
      <c r="B72" s="602"/>
      <c r="C72" s="603"/>
      <c r="D72" s="259" t="s">
        <v>37</v>
      </c>
      <c r="E72" s="359">
        <v>0</v>
      </c>
      <c r="F72" s="359"/>
      <c r="G72" s="323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41"/>
    </row>
    <row r="73" spans="1:54" ht="34.9" customHeight="1" x14ac:dyDescent="0.25">
      <c r="A73" s="604"/>
      <c r="B73" s="602"/>
      <c r="C73" s="603"/>
      <c r="D73" s="259" t="s">
        <v>2</v>
      </c>
      <c r="E73" s="359">
        <v>0</v>
      </c>
      <c r="F73" s="359"/>
      <c r="G73" s="323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41"/>
    </row>
    <row r="74" spans="1:54" ht="21.75" customHeight="1" x14ac:dyDescent="0.25">
      <c r="A74" s="604"/>
      <c r="B74" s="602"/>
      <c r="C74" s="603"/>
      <c r="D74" s="324" t="s">
        <v>43</v>
      </c>
      <c r="E74" s="369">
        <v>30797.4</v>
      </c>
      <c r="F74" s="359">
        <v>749.8</v>
      </c>
      <c r="G74" s="323">
        <f t="shared" si="8"/>
        <v>2.4346211043789409E-2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41"/>
    </row>
    <row r="75" spans="1:54" ht="21" customHeight="1" x14ac:dyDescent="0.25">
      <c r="A75" s="604"/>
      <c r="B75" s="605" t="s">
        <v>334</v>
      </c>
      <c r="C75" s="603"/>
      <c r="D75" s="220" t="s">
        <v>41</v>
      </c>
      <c r="E75" s="358">
        <f>E76+E77+E78</f>
        <v>52615.100000000006</v>
      </c>
      <c r="F75" s="358">
        <f>F76+F77+F78</f>
        <v>1064.4000000000001</v>
      </c>
      <c r="G75" s="322">
        <f>F75/E75</f>
        <v>2.0229933992332999E-2</v>
      </c>
      <c r="H75" s="190"/>
      <c r="I75" s="190"/>
      <c r="J75" s="193"/>
      <c r="K75" s="190"/>
      <c r="L75" s="190"/>
      <c r="M75" s="193"/>
      <c r="N75" s="190"/>
      <c r="O75" s="190"/>
      <c r="P75" s="193"/>
      <c r="Q75" s="190"/>
      <c r="R75" s="190"/>
      <c r="S75" s="193"/>
      <c r="T75" s="190"/>
      <c r="U75" s="199"/>
      <c r="V75" s="193"/>
      <c r="W75" s="190"/>
      <c r="X75" s="190"/>
      <c r="Y75" s="193"/>
      <c r="Z75" s="190"/>
      <c r="AA75" s="195"/>
      <c r="AB75" s="197"/>
      <c r="AC75" s="212"/>
      <c r="AD75" s="200"/>
      <c r="AE75" s="190"/>
      <c r="AF75" s="195"/>
      <c r="AG75" s="197"/>
      <c r="AH75" s="212"/>
      <c r="AI75" s="200"/>
      <c r="AJ75" s="190"/>
      <c r="AK75" s="195"/>
      <c r="AL75" s="197"/>
      <c r="AM75" s="223"/>
      <c r="AN75" s="193"/>
      <c r="AO75" s="190"/>
      <c r="AP75" s="195"/>
      <c r="AQ75" s="197"/>
      <c r="AR75" s="223"/>
      <c r="AS75" s="193"/>
      <c r="AT75" s="190"/>
      <c r="AU75" s="199"/>
      <c r="AV75" s="200"/>
      <c r="AW75" s="223"/>
      <c r="AX75" s="193"/>
      <c r="AY75" s="193"/>
      <c r="AZ75" s="223"/>
      <c r="BA75" s="193"/>
      <c r="BB75" s="331"/>
    </row>
    <row r="76" spans="1:54" ht="31.5" x14ac:dyDescent="0.25">
      <c r="A76" s="604"/>
      <c r="B76" s="605"/>
      <c r="C76" s="603"/>
      <c r="D76" s="259" t="s">
        <v>37</v>
      </c>
      <c r="E76" s="360"/>
      <c r="F76" s="360"/>
      <c r="G76" s="323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5"/>
      <c r="Q76" s="157"/>
      <c r="R76" s="157"/>
      <c r="S76" s="205"/>
      <c r="T76" s="157"/>
      <c r="U76" s="159"/>
      <c r="V76" s="205"/>
      <c r="W76" s="157"/>
      <c r="X76" s="157"/>
      <c r="Y76" s="205"/>
      <c r="Z76" s="157"/>
      <c r="AA76" s="161"/>
      <c r="AB76" s="207"/>
      <c r="AC76" s="215"/>
      <c r="AD76" s="208"/>
      <c r="AE76" s="157"/>
      <c r="AF76" s="161"/>
      <c r="AG76" s="207"/>
      <c r="AH76" s="215"/>
      <c r="AI76" s="208"/>
      <c r="AJ76" s="157"/>
      <c r="AK76" s="161"/>
      <c r="AL76" s="207"/>
      <c r="AM76" s="224"/>
      <c r="AN76" s="205"/>
      <c r="AO76" s="157"/>
      <c r="AP76" s="161"/>
      <c r="AQ76" s="207"/>
      <c r="AR76" s="224"/>
      <c r="AS76" s="205"/>
      <c r="AT76" s="157"/>
      <c r="AU76" s="159"/>
      <c r="AV76" s="208"/>
      <c r="AW76" s="224"/>
      <c r="AX76" s="205"/>
      <c r="AY76" s="205"/>
      <c r="AZ76" s="224"/>
      <c r="BA76" s="205"/>
      <c r="BB76" s="331"/>
    </row>
    <row r="77" spans="1:54" ht="33" customHeight="1" x14ac:dyDescent="0.25">
      <c r="A77" s="604"/>
      <c r="B77" s="605"/>
      <c r="C77" s="603"/>
      <c r="D77" s="259" t="s">
        <v>2</v>
      </c>
      <c r="E77" s="360"/>
      <c r="F77" s="360"/>
      <c r="G77" s="323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168"/>
      <c r="Q77" s="167"/>
      <c r="R77" s="167"/>
      <c r="S77" s="168"/>
      <c r="T77" s="167"/>
      <c r="U77" s="169"/>
      <c r="V77" s="168"/>
      <c r="W77" s="167"/>
      <c r="X77" s="167"/>
      <c r="Y77" s="168"/>
      <c r="Z77" s="167"/>
      <c r="AA77" s="171"/>
      <c r="AB77" s="173"/>
      <c r="AC77" s="219"/>
      <c r="AD77" s="218"/>
      <c r="AE77" s="167"/>
      <c r="AF77" s="171"/>
      <c r="AG77" s="173"/>
      <c r="AH77" s="219"/>
      <c r="AI77" s="218"/>
      <c r="AJ77" s="167"/>
      <c r="AK77" s="171"/>
      <c r="AL77" s="173"/>
      <c r="AM77" s="225"/>
      <c r="AN77" s="168"/>
      <c r="AO77" s="167"/>
      <c r="AP77" s="171"/>
      <c r="AQ77" s="173"/>
      <c r="AR77" s="225"/>
      <c r="AS77" s="168"/>
      <c r="AT77" s="167"/>
      <c r="AU77" s="169"/>
      <c r="AV77" s="218"/>
      <c r="AW77" s="225"/>
      <c r="AX77" s="168"/>
      <c r="AY77" s="168"/>
      <c r="AZ77" s="225"/>
      <c r="BA77" s="168"/>
      <c r="BB77" s="331"/>
    </row>
    <row r="78" spans="1:54" ht="21" customHeight="1" x14ac:dyDescent="0.25">
      <c r="A78" s="604"/>
      <c r="B78" s="605"/>
      <c r="C78" s="603"/>
      <c r="D78" s="324" t="s">
        <v>43</v>
      </c>
      <c r="E78" s="369">
        <f>E69+E74</f>
        <v>52615.100000000006</v>
      </c>
      <c r="F78" s="369">
        <f>F69+F74</f>
        <v>1064.4000000000001</v>
      </c>
      <c r="G78" s="323">
        <f t="shared" si="9"/>
        <v>2.0229933992332999E-2</v>
      </c>
      <c r="H78" s="167"/>
      <c r="I78" s="167"/>
      <c r="J78" s="168"/>
      <c r="K78" s="167"/>
      <c r="L78" s="167"/>
      <c r="M78" s="168"/>
      <c r="N78" s="167"/>
      <c r="O78" s="167"/>
      <c r="P78" s="168"/>
      <c r="Q78" s="167"/>
      <c r="R78" s="167"/>
      <c r="S78" s="168"/>
      <c r="T78" s="167"/>
      <c r="U78" s="169"/>
      <c r="V78" s="168"/>
      <c r="W78" s="167"/>
      <c r="X78" s="167"/>
      <c r="Y78" s="168"/>
      <c r="Z78" s="167"/>
      <c r="AA78" s="171"/>
      <c r="AB78" s="173"/>
      <c r="AC78" s="219"/>
      <c r="AD78" s="218"/>
      <c r="AE78" s="167"/>
      <c r="AF78" s="171"/>
      <c r="AG78" s="173"/>
      <c r="AH78" s="219"/>
      <c r="AI78" s="218"/>
      <c r="AJ78" s="167"/>
      <c r="AK78" s="171"/>
      <c r="AL78" s="173"/>
      <c r="AM78" s="225"/>
      <c r="AN78" s="168"/>
      <c r="AO78" s="167"/>
      <c r="AP78" s="171"/>
      <c r="AQ78" s="173"/>
      <c r="AR78" s="225"/>
      <c r="AS78" s="168"/>
      <c r="AT78" s="167"/>
      <c r="AU78" s="169"/>
      <c r="AV78" s="218"/>
      <c r="AW78" s="225"/>
      <c r="AX78" s="168"/>
      <c r="AY78" s="168"/>
      <c r="AZ78" s="225"/>
      <c r="BA78" s="168"/>
      <c r="BB78" s="331"/>
    </row>
    <row r="79" spans="1:54" ht="29.25" customHeight="1" x14ac:dyDescent="0.25">
      <c r="A79" s="598" t="s">
        <v>260</v>
      </c>
      <c r="B79" s="599"/>
      <c r="C79" s="599"/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599"/>
      <c r="AK79" s="599"/>
      <c r="AL79" s="599"/>
      <c r="AM79" s="599"/>
      <c r="AN79" s="599"/>
      <c r="AO79" s="599"/>
      <c r="AP79" s="599"/>
      <c r="AQ79" s="599"/>
      <c r="AR79" s="599"/>
      <c r="AS79" s="599"/>
      <c r="AT79" s="599"/>
      <c r="AU79" s="599"/>
      <c r="AV79" s="599"/>
      <c r="AW79" s="599"/>
      <c r="AX79" s="599"/>
      <c r="AY79" s="599"/>
      <c r="AZ79" s="599"/>
      <c r="BA79" s="599"/>
      <c r="BB79" s="600"/>
    </row>
    <row r="80" spans="1:54" ht="22.5" customHeight="1" x14ac:dyDescent="0.25">
      <c r="A80" s="587" t="s">
        <v>261</v>
      </c>
      <c r="B80" s="588"/>
      <c r="C80" s="588"/>
      <c r="D80" s="588"/>
      <c r="E80" s="588"/>
      <c r="F80" s="588"/>
      <c r="G80" s="588"/>
      <c r="H80" s="588"/>
      <c r="I80" s="588"/>
      <c r="J80" s="588"/>
      <c r="K80" s="588"/>
      <c r="L80" s="588"/>
      <c r="M80" s="588"/>
      <c r="N80" s="588"/>
      <c r="O80" s="588"/>
      <c r="P80" s="588"/>
      <c r="Q80" s="588"/>
      <c r="R80" s="588"/>
      <c r="S80" s="588"/>
      <c r="T80" s="588"/>
      <c r="U80" s="588"/>
      <c r="V80" s="588"/>
      <c r="W80" s="588"/>
      <c r="X80" s="588"/>
      <c r="Y80" s="588"/>
      <c r="Z80" s="588"/>
      <c r="AA80" s="588"/>
      <c r="AB80" s="588"/>
      <c r="AC80" s="588"/>
      <c r="AD80" s="588"/>
      <c r="AE80" s="588"/>
      <c r="AF80" s="588"/>
      <c r="AG80" s="588"/>
      <c r="AH80" s="588"/>
      <c r="AI80" s="588"/>
      <c r="AJ80" s="588"/>
      <c r="AK80" s="588"/>
      <c r="AL80" s="588"/>
      <c r="AM80" s="588"/>
      <c r="AN80" s="588"/>
      <c r="AO80" s="588"/>
      <c r="AP80" s="588"/>
      <c r="AQ80" s="588"/>
      <c r="AR80" s="588"/>
      <c r="AS80" s="588"/>
      <c r="AT80" s="588"/>
      <c r="AU80" s="588"/>
      <c r="AV80" s="588"/>
      <c r="AW80" s="588"/>
      <c r="AX80" s="588"/>
      <c r="AY80" s="588"/>
      <c r="AZ80" s="588"/>
      <c r="BA80" s="588"/>
      <c r="BB80" s="589"/>
    </row>
    <row r="81" spans="1:54" ht="18.75" customHeight="1" x14ac:dyDescent="0.25">
      <c r="A81" s="590" t="s">
        <v>338</v>
      </c>
      <c r="B81" s="591"/>
      <c r="C81" s="592"/>
      <c r="D81" s="220" t="s">
        <v>41</v>
      </c>
      <c r="E81" s="371">
        <f>E82+E83+E84</f>
        <v>547573.30000000005</v>
      </c>
      <c r="F81" s="371">
        <f>F82+F83+F84</f>
        <v>28049.5</v>
      </c>
      <c r="G81" s="322">
        <f>F81/E81</f>
        <v>5.1225105387717039E-2</v>
      </c>
      <c r="H81" s="190"/>
      <c r="I81" s="190"/>
      <c r="J81" s="193"/>
      <c r="K81" s="190"/>
      <c r="L81" s="190"/>
      <c r="M81" s="193"/>
      <c r="N81" s="190"/>
      <c r="O81" s="190"/>
      <c r="P81" s="193"/>
      <c r="Q81" s="190"/>
      <c r="R81" s="190"/>
      <c r="S81" s="193"/>
      <c r="T81" s="190"/>
      <c r="U81" s="190"/>
      <c r="V81" s="193"/>
      <c r="W81" s="190"/>
      <c r="X81" s="190"/>
      <c r="Y81" s="193"/>
      <c r="Z81" s="190"/>
      <c r="AA81" s="195"/>
      <c r="AB81" s="197"/>
      <c r="AC81" s="212"/>
      <c r="AD81" s="200"/>
      <c r="AE81" s="190"/>
      <c r="AF81" s="195"/>
      <c r="AG81" s="197"/>
      <c r="AH81" s="212"/>
      <c r="AI81" s="200"/>
      <c r="AJ81" s="190"/>
      <c r="AK81" s="195"/>
      <c r="AL81" s="197"/>
      <c r="AM81" s="212"/>
      <c r="AN81" s="200"/>
      <c r="AO81" s="190"/>
      <c r="AP81" s="195"/>
      <c r="AQ81" s="196"/>
      <c r="AR81" s="223"/>
      <c r="AS81" s="193"/>
      <c r="AT81" s="190"/>
      <c r="AU81" s="199"/>
      <c r="AV81" s="197"/>
      <c r="AW81" s="212"/>
      <c r="AX81" s="193"/>
      <c r="AY81" s="190"/>
      <c r="AZ81" s="190"/>
      <c r="BA81" s="200"/>
      <c r="BB81" s="509"/>
    </row>
    <row r="82" spans="1:54" ht="31.5" x14ac:dyDescent="0.25">
      <c r="A82" s="593"/>
      <c r="B82" s="594"/>
      <c r="C82" s="595"/>
      <c r="D82" s="259" t="s">
        <v>37</v>
      </c>
      <c r="E82" s="357">
        <f t="shared" ref="E82:F84" si="10">E50</f>
        <v>4598.2</v>
      </c>
      <c r="F82" s="357">
        <f t="shared" si="10"/>
        <v>63.7</v>
      </c>
      <c r="G82" s="323">
        <f t="shared" ref="G82:G84" si="11">F82/E82</f>
        <v>1.3853246922708888E-2</v>
      </c>
      <c r="H82" s="157"/>
      <c r="I82" s="157"/>
      <c r="J82" s="205"/>
      <c r="K82" s="157"/>
      <c r="L82" s="157"/>
      <c r="M82" s="205"/>
      <c r="N82" s="157"/>
      <c r="O82" s="157"/>
      <c r="P82" s="205"/>
      <c r="Q82" s="157"/>
      <c r="R82" s="157"/>
      <c r="S82" s="205"/>
      <c r="T82" s="157"/>
      <c r="U82" s="157"/>
      <c r="V82" s="205"/>
      <c r="W82" s="157"/>
      <c r="X82" s="157"/>
      <c r="Y82" s="205"/>
      <c r="Z82" s="157"/>
      <c r="AA82" s="161"/>
      <c r="AB82" s="207"/>
      <c r="AC82" s="215"/>
      <c r="AD82" s="208"/>
      <c r="AE82" s="157"/>
      <c r="AF82" s="161"/>
      <c r="AG82" s="207"/>
      <c r="AH82" s="215"/>
      <c r="AI82" s="208"/>
      <c r="AJ82" s="157"/>
      <c r="AK82" s="161"/>
      <c r="AL82" s="207"/>
      <c r="AM82" s="215"/>
      <c r="AN82" s="208"/>
      <c r="AO82" s="157"/>
      <c r="AP82" s="161"/>
      <c r="AQ82" s="206"/>
      <c r="AR82" s="224"/>
      <c r="AS82" s="205"/>
      <c r="AT82" s="157"/>
      <c r="AU82" s="159"/>
      <c r="AV82" s="208"/>
      <c r="AW82" s="215"/>
      <c r="AX82" s="205"/>
      <c r="AY82" s="157"/>
      <c r="AZ82" s="157"/>
      <c r="BA82" s="208"/>
      <c r="BB82" s="534"/>
    </row>
    <row r="83" spans="1:54" ht="31.9" customHeight="1" x14ac:dyDescent="0.25">
      <c r="A83" s="593"/>
      <c r="B83" s="594"/>
      <c r="C83" s="595"/>
      <c r="D83" s="259" t="s">
        <v>2</v>
      </c>
      <c r="E83" s="357">
        <f t="shared" si="10"/>
        <v>63576.6</v>
      </c>
      <c r="F83" s="357">
        <f t="shared" si="10"/>
        <v>1372</v>
      </c>
      <c r="G83" s="323">
        <f t="shared" si="11"/>
        <v>2.1580266953564676E-2</v>
      </c>
      <c r="H83" s="167"/>
      <c r="I83" s="167"/>
      <c r="J83" s="168"/>
      <c r="K83" s="167"/>
      <c r="L83" s="167"/>
      <c r="M83" s="168"/>
      <c r="N83" s="167"/>
      <c r="O83" s="167"/>
      <c r="P83" s="168"/>
      <c r="Q83" s="167"/>
      <c r="R83" s="167"/>
      <c r="S83" s="168"/>
      <c r="T83" s="167"/>
      <c r="U83" s="167"/>
      <c r="V83" s="168"/>
      <c r="W83" s="167"/>
      <c r="X83" s="167"/>
      <c r="Y83" s="168"/>
      <c r="Z83" s="167"/>
      <c r="AA83" s="171"/>
      <c r="AB83" s="173"/>
      <c r="AC83" s="219"/>
      <c r="AD83" s="218"/>
      <c r="AE83" s="167"/>
      <c r="AF83" s="171"/>
      <c r="AG83" s="173"/>
      <c r="AH83" s="219"/>
      <c r="AI83" s="218"/>
      <c r="AJ83" s="167"/>
      <c r="AK83" s="171"/>
      <c r="AL83" s="173"/>
      <c r="AM83" s="219"/>
      <c r="AN83" s="218"/>
      <c r="AO83" s="167"/>
      <c r="AP83" s="171"/>
      <c r="AQ83" s="172"/>
      <c r="AR83" s="225"/>
      <c r="AS83" s="168"/>
      <c r="AT83" s="167"/>
      <c r="AU83" s="171"/>
      <c r="AV83" s="218"/>
      <c r="AW83" s="219"/>
      <c r="AX83" s="168"/>
      <c r="AY83" s="167"/>
      <c r="AZ83" s="167"/>
      <c r="BA83" s="175"/>
      <c r="BB83" s="534"/>
    </row>
    <row r="84" spans="1:54" ht="20.25" customHeight="1" x14ac:dyDescent="0.25">
      <c r="A84" s="593"/>
      <c r="B84" s="594"/>
      <c r="C84" s="595"/>
      <c r="D84" s="262" t="s">
        <v>43</v>
      </c>
      <c r="E84" s="357">
        <f t="shared" si="10"/>
        <v>479398.5</v>
      </c>
      <c r="F84" s="357">
        <f t="shared" si="10"/>
        <v>26613.8</v>
      </c>
      <c r="G84" s="323">
        <f t="shared" si="11"/>
        <v>5.5514983880842347E-2</v>
      </c>
      <c r="H84" s="167"/>
      <c r="I84" s="167"/>
      <c r="J84" s="168"/>
      <c r="K84" s="167"/>
      <c r="L84" s="167"/>
      <c r="M84" s="168"/>
      <c r="N84" s="167"/>
      <c r="O84" s="167"/>
      <c r="P84" s="168"/>
      <c r="Q84" s="167"/>
      <c r="R84" s="167"/>
      <c r="S84" s="168"/>
      <c r="T84" s="167"/>
      <c r="U84" s="169"/>
      <c r="V84" s="168"/>
      <c r="W84" s="167"/>
      <c r="X84" s="167"/>
      <c r="Y84" s="168"/>
      <c r="Z84" s="167"/>
      <c r="AA84" s="171"/>
      <c r="AB84" s="173"/>
      <c r="AC84" s="219"/>
      <c r="AD84" s="218"/>
      <c r="AE84" s="167"/>
      <c r="AF84" s="171"/>
      <c r="AG84" s="173"/>
      <c r="AH84" s="219"/>
      <c r="AI84" s="218"/>
      <c r="AJ84" s="167"/>
      <c r="AK84" s="171"/>
      <c r="AL84" s="173"/>
      <c r="AM84" s="225"/>
      <c r="AN84" s="168"/>
      <c r="AO84" s="167"/>
      <c r="AP84" s="171"/>
      <c r="AQ84" s="173"/>
      <c r="AR84" s="225"/>
      <c r="AS84" s="168"/>
      <c r="AT84" s="167"/>
      <c r="AU84" s="169"/>
      <c r="AV84" s="218"/>
      <c r="AW84" s="225"/>
      <c r="AX84" s="168"/>
      <c r="AY84" s="168"/>
      <c r="AZ84" s="225"/>
      <c r="BA84" s="168"/>
      <c r="BB84" s="534"/>
    </row>
    <row r="85" spans="1:54" ht="31.9" hidden="1" customHeight="1" x14ac:dyDescent="0.25">
      <c r="A85" s="593"/>
      <c r="B85" s="594"/>
      <c r="C85" s="595"/>
      <c r="D85" s="263" t="s">
        <v>267</v>
      </c>
      <c r="E85" s="357"/>
      <c r="F85" s="357"/>
      <c r="G85" s="165"/>
      <c r="H85" s="179"/>
      <c r="I85" s="179"/>
      <c r="J85" s="178"/>
      <c r="K85" s="179"/>
      <c r="L85" s="179"/>
      <c r="M85" s="178"/>
      <c r="N85" s="179"/>
      <c r="O85" s="179"/>
      <c r="P85" s="178"/>
      <c r="Q85" s="179"/>
      <c r="R85" s="179"/>
      <c r="S85" s="178"/>
      <c r="T85" s="179"/>
      <c r="U85" s="185"/>
      <c r="V85" s="178"/>
      <c r="W85" s="179"/>
      <c r="X85" s="179"/>
      <c r="Y85" s="178"/>
      <c r="Z85" s="179"/>
      <c r="AA85" s="181"/>
      <c r="AB85" s="183"/>
      <c r="AC85" s="226"/>
      <c r="AD85" s="186"/>
      <c r="AE85" s="179"/>
      <c r="AF85" s="181"/>
      <c r="AG85" s="183"/>
      <c r="AH85" s="226"/>
      <c r="AI85" s="186"/>
      <c r="AJ85" s="179"/>
      <c r="AK85" s="181"/>
      <c r="AL85" s="183"/>
      <c r="AM85" s="226"/>
      <c r="AN85" s="186"/>
      <c r="AO85" s="179"/>
      <c r="AP85" s="181"/>
      <c r="AQ85" s="183"/>
      <c r="AR85" s="230"/>
      <c r="AS85" s="178"/>
      <c r="AT85" s="179"/>
      <c r="AU85" s="185"/>
      <c r="AV85" s="186"/>
      <c r="AW85" s="226"/>
      <c r="AX85" s="178"/>
      <c r="AY85" s="178"/>
      <c r="AZ85" s="226"/>
      <c r="BA85" s="186"/>
      <c r="BB85" s="534"/>
    </row>
    <row r="86" spans="1:54" ht="15" customHeight="1" x14ac:dyDescent="0.25">
      <c r="A86" s="590" t="s">
        <v>335</v>
      </c>
      <c r="B86" s="591"/>
      <c r="C86" s="592"/>
      <c r="D86" s="189" t="s">
        <v>41</v>
      </c>
      <c r="E86" s="371">
        <f>E87+E88+E89</f>
        <v>118948.1</v>
      </c>
      <c r="F86" s="371">
        <f>F87+F88+F89</f>
        <v>2506.5</v>
      </c>
      <c r="G86" s="322">
        <f>F86/E86</f>
        <v>2.1072215529293867E-2</v>
      </c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4"/>
      <c r="AE86" s="190"/>
      <c r="AF86" s="190"/>
      <c r="AG86" s="190"/>
      <c r="AH86" s="190"/>
      <c r="AI86" s="194"/>
      <c r="AJ86" s="190"/>
      <c r="AK86" s="190"/>
      <c r="AL86" s="190"/>
      <c r="AM86" s="190"/>
      <c r="AN86" s="194"/>
      <c r="AO86" s="190"/>
      <c r="AP86" s="190"/>
      <c r="AQ86" s="190"/>
      <c r="AR86" s="190"/>
      <c r="AS86" s="190"/>
      <c r="AT86" s="190"/>
      <c r="AU86" s="194"/>
      <c r="AV86" s="190"/>
      <c r="AW86" s="190"/>
      <c r="AX86" s="190"/>
      <c r="AY86" s="190"/>
      <c r="AZ86" s="190"/>
      <c r="BA86" s="194"/>
      <c r="BB86" s="509"/>
    </row>
    <row r="87" spans="1:54" ht="31.5" x14ac:dyDescent="0.25">
      <c r="A87" s="593"/>
      <c r="B87" s="594"/>
      <c r="C87" s="595"/>
      <c r="D87" s="259" t="s">
        <v>37</v>
      </c>
      <c r="E87" s="372"/>
      <c r="F87" s="357"/>
      <c r="G87" s="323" t="e">
        <f t="shared" ref="G87:G89" si="12">F87/E87</f>
        <v>#DIV/0!</v>
      </c>
      <c r="H87" s="157"/>
      <c r="I87" s="157"/>
      <c r="J87" s="215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60"/>
      <c r="AE87" s="157"/>
      <c r="AF87" s="157"/>
      <c r="AG87" s="157"/>
      <c r="AH87" s="157"/>
      <c r="AI87" s="160"/>
      <c r="AJ87" s="157"/>
      <c r="AK87" s="157"/>
      <c r="AL87" s="157"/>
      <c r="AM87" s="157"/>
      <c r="AN87" s="160"/>
      <c r="AO87" s="157"/>
      <c r="AP87" s="157"/>
      <c r="AQ87" s="157"/>
      <c r="AR87" s="157"/>
      <c r="AS87" s="157"/>
      <c r="AT87" s="157"/>
      <c r="AU87" s="160"/>
      <c r="AV87" s="157"/>
      <c r="AW87" s="157"/>
      <c r="AX87" s="157"/>
      <c r="AY87" s="157"/>
      <c r="AZ87" s="157"/>
      <c r="BA87" s="160"/>
      <c r="BB87" s="534"/>
    </row>
    <row r="88" spans="1:54" ht="32.450000000000003" customHeight="1" x14ac:dyDescent="0.25">
      <c r="A88" s="593"/>
      <c r="B88" s="594"/>
      <c r="C88" s="595"/>
      <c r="D88" s="259" t="s">
        <v>2</v>
      </c>
      <c r="E88" s="357"/>
      <c r="F88" s="357"/>
      <c r="G88" s="323" t="e">
        <f t="shared" si="12"/>
        <v>#DIV/0!</v>
      </c>
      <c r="H88" s="157"/>
      <c r="I88" s="157"/>
      <c r="J88" s="160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9"/>
      <c r="AB88" s="159"/>
      <c r="AC88" s="160"/>
      <c r="AD88" s="159"/>
      <c r="AE88" s="157"/>
      <c r="AF88" s="159"/>
      <c r="AG88" s="159"/>
      <c r="AH88" s="160"/>
      <c r="AI88" s="159"/>
      <c r="AJ88" s="157"/>
      <c r="AK88" s="159"/>
      <c r="AL88" s="159"/>
      <c r="AM88" s="160"/>
      <c r="AN88" s="159"/>
      <c r="AO88" s="157"/>
      <c r="AP88" s="159"/>
      <c r="AQ88" s="159"/>
      <c r="AR88" s="160"/>
      <c r="AS88" s="157"/>
      <c r="AT88" s="157"/>
      <c r="AU88" s="159"/>
      <c r="AV88" s="159"/>
      <c r="AW88" s="160"/>
      <c r="AX88" s="157"/>
      <c r="AY88" s="157"/>
      <c r="AZ88" s="157"/>
      <c r="BA88" s="208"/>
      <c r="BB88" s="534"/>
    </row>
    <row r="89" spans="1:54" ht="20.25" customHeight="1" x14ac:dyDescent="0.25">
      <c r="A89" s="593"/>
      <c r="B89" s="594"/>
      <c r="C89" s="595"/>
      <c r="D89" s="262" t="s">
        <v>43</v>
      </c>
      <c r="E89" s="357">
        <f>E63</f>
        <v>118948.1</v>
      </c>
      <c r="F89" s="357">
        <f>F63</f>
        <v>2506.5</v>
      </c>
      <c r="G89" s="323">
        <f t="shared" si="12"/>
        <v>2.1072215529293867E-2</v>
      </c>
      <c r="H89" s="167"/>
      <c r="I89" s="167"/>
      <c r="J89" s="168"/>
      <c r="K89" s="167"/>
      <c r="L89" s="167"/>
      <c r="M89" s="168"/>
      <c r="N89" s="167"/>
      <c r="O89" s="167"/>
      <c r="P89" s="168"/>
      <c r="Q89" s="167"/>
      <c r="R89" s="167"/>
      <c r="S89" s="168"/>
      <c r="T89" s="167"/>
      <c r="U89" s="169"/>
      <c r="V89" s="168"/>
      <c r="W89" s="167"/>
      <c r="X89" s="167"/>
      <c r="Y89" s="168"/>
      <c r="Z89" s="167"/>
      <c r="AA89" s="171"/>
      <c r="AB89" s="173"/>
      <c r="AC89" s="219"/>
      <c r="AD89" s="218"/>
      <c r="AE89" s="167"/>
      <c r="AF89" s="171"/>
      <c r="AG89" s="173"/>
      <c r="AH89" s="219"/>
      <c r="AI89" s="218"/>
      <c r="AJ89" s="167"/>
      <c r="AK89" s="171"/>
      <c r="AL89" s="173"/>
      <c r="AM89" s="225"/>
      <c r="AN89" s="168"/>
      <c r="AO89" s="167"/>
      <c r="AP89" s="171"/>
      <c r="AQ89" s="173"/>
      <c r="AR89" s="225"/>
      <c r="AS89" s="168"/>
      <c r="AT89" s="167"/>
      <c r="AU89" s="169"/>
      <c r="AV89" s="218"/>
      <c r="AW89" s="225"/>
      <c r="AX89" s="168"/>
      <c r="AY89" s="168"/>
      <c r="AZ89" s="225"/>
      <c r="BA89" s="168"/>
      <c r="BB89" s="534"/>
    </row>
    <row r="90" spans="1:54" ht="31.15" hidden="1" customHeight="1" x14ac:dyDescent="0.25">
      <c r="A90" s="593"/>
      <c r="B90" s="594"/>
      <c r="C90" s="595"/>
      <c r="D90" s="263" t="s">
        <v>267</v>
      </c>
      <c r="E90" s="357"/>
      <c r="F90" s="357"/>
      <c r="G90" s="165"/>
      <c r="H90" s="179"/>
      <c r="I90" s="179"/>
      <c r="J90" s="226"/>
      <c r="K90" s="179"/>
      <c r="L90" s="179"/>
      <c r="M90" s="178"/>
      <c r="N90" s="179"/>
      <c r="O90" s="179"/>
      <c r="P90" s="178"/>
      <c r="Q90" s="179"/>
      <c r="R90" s="179"/>
      <c r="S90" s="178"/>
      <c r="T90" s="179"/>
      <c r="U90" s="185"/>
      <c r="V90" s="178"/>
      <c r="W90" s="179"/>
      <c r="X90" s="179"/>
      <c r="Y90" s="178"/>
      <c r="Z90" s="179"/>
      <c r="AA90" s="181"/>
      <c r="AB90" s="183"/>
      <c r="AC90" s="226"/>
      <c r="AD90" s="186"/>
      <c r="AE90" s="179"/>
      <c r="AF90" s="181"/>
      <c r="AG90" s="183"/>
      <c r="AH90" s="226"/>
      <c r="AI90" s="186"/>
      <c r="AJ90" s="179"/>
      <c r="AK90" s="181"/>
      <c r="AL90" s="183"/>
      <c r="AM90" s="226"/>
      <c r="AN90" s="186"/>
      <c r="AO90" s="179"/>
      <c r="AP90" s="181"/>
      <c r="AQ90" s="183"/>
      <c r="AR90" s="226"/>
      <c r="AS90" s="178"/>
      <c r="AT90" s="179"/>
      <c r="AU90" s="185"/>
      <c r="AV90" s="186"/>
      <c r="AW90" s="226"/>
      <c r="AX90" s="178"/>
      <c r="AY90" s="178"/>
      <c r="AZ90" s="226"/>
      <c r="BA90" s="186"/>
      <c r="BB90" s="534"/>
    </row>
    <row r="91" spans="1:54" ht="21" customHeight="1" x14ac:dyDescent="0.25">
      <c r="A91" s="590" t="s">
        <v>336</v>
      </c>
      <c r="B91" s="591"/>
      <c r="C91" s="592"/>
      <c r="D91" s="220" t="s">
        <v>41</v>
      </c>
      <c r="E91" s="371">
        <f>E92+E93+E94</f>
        <v>21817.7</v>
      </c>
      <c r="F91" s="371">
        <f>F92+F93+F94</f>
        <v>314.60000000000002</v>
      </c>
      <c r="G91" s="322">
        <f>F91/E91</f>
        <v>1.4419485096962559E-2</v>
      </c>
      <c r="H91" s="190"/>
      <c r="I91" s="190"/>
      <c r="J91" s="212"/>
      <c r="K91" s="190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201"/>
      <c r="AB91" s="196"/>
      <c r="AC91" s="212"/>
      <c r="AD91" s="200"/>
      <c r="AE91" s="157"/>
      <c r="AF91" s="201"/>
      <c r="AG91" s="196"/>
      <c r="AH91" s="212"/>
      <c r="AI91" s="200"/>
      <c r="AJ91" s="157"/>
      <c r="AK91" s="201"/>
      <c r="AL91" s="196"/>
      <c r="AM91" s="212"/>
      <c r="AN91" s="200"/>
      <c r="AO91" s="157"/>
      <c r="AP91" s="201"/>
      <c r="AQ91" s="196"/>
      <c r="AR91" s="212"/>
      <c r="AS91" s="193"/>
      <c r="AT91" s="157"/>
      <c r="AU91" s="199"/>
      <c r="AV91" s="197"/>
      <c r="AW91" s="223"/>
      <c r="AX91" s="193"/>
      <c r="AY91" s="190"/>
      <c r="AZ91" s="190"/>
      <c r="BA91" s="200"/>
      <c r="BB91" s="509"/>
    </row>
    <row r="92" spans="1:54" ht="35.25" customHeight="1" x14ac:dyDescent="0.25">
      <c r="A92" s="593"/>
      <c r="B92" s="594"/>
      <c r="C92" s="595"/>
      <c r="D92" s="259" t="s">
        <v>37</v>
      </c>
      <c r="E92" s="357"/>
      <c r="F92" s="357"/>
      <c r="G92" s="323" t="e">
        <f t="shared" ref="G92:G94" si="13">F92/E92</f>
        <v>#DIV/0!</v>
      </c>
      <c r="H92" s="157"/>
      <c r="I92" s="157"/>
      <c r="J92" s="215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62"/>
      <c r="AB92" s="206"/>
      <c r="AC92" s="215"/>
      <c r="AD92" s="208"/>
      <c r="AE92" s="157"/>
      <c r="AF92" s="162"/>
      <c r="AG92" s="206"/>
      <c r="AH92" s="215"/>
      <c r="AI92" s="208"/>
      <c r="AJ92" s="157"/>
      <c r="AK92" s="162"/>
      <c r="AL92" s="206"/>
      <c r="AM92" s="215"/>
      <c r="AN92" s="208"/>
      <c r="AO92" s="157"/>
      <c r="AP92" s="162"/>
      <c r="AQ92" s="206"/>
      <c r="AR92" s="215"/>
      <c r="AS92" s="205"/>
      <c r="AT92" s="157"/>
      <c r="AU92" s="159"/>
      <c r="AV92" s="208"/>
      <c r="AW92" s="215"/>
      <c r="AX92" s="205"/>
      <c r="AY92" s="157"/>
      <c r="AZ92" s="157"/>
      <c r="BA92" s="208"/>
      <c r="BB92" s="534"/>
    </row>
    <row r="93" spans="1:54" ht="31.15" customHeight="1" x14ac:dyDescent="0.25">
      <c r="A93" s="593"/>
      <c r="B93" s="594"/>
      <c r="C93" s="595"/>
      <c r="D93" s="259" t="s">
        <v>2</v>
      </c>
      <c r="E93" s="357"/>
      <c r="F93" s="357"/>
      <c r="G93" s="323" t="e">
        <f t="shared" si="13"/>
        <v>#DIV/0!</v>
      </c>
      <c r="H93" s="167"/>
      <c r="I93" s="167"/>
      <c r="J93" s="219"/>
      <c r="K93" s="16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203"/>
      <c r="AB93" s="172"/>
      <c r="AC93" s="226"/>
      <c r="AD93" s="186"/>
      <c r="AE93" s="157"/>
      <c r="AF93" s="203"/>
      <c r="AG93" s="172"/>
      <c r="AH93" s="226"/>
      <c r="AI93" s="186"/>
      <c r="AJ93" s="157"/>
      <c r="AK93" s="203"/>
      <c r="AL93" s="172"/>
      <c r="AM93" s="226"/>
      <c r="AN93" s="186"/>
      <c r="AO93" s="157"/>
      <c r="AP93" s="203"/>
      <c r="AQ93" s="172"/>
      <c r="AR93" s="226"/>
      <c r="AS93" s="178"/>
      <c r="AT93" s="157"/>
      <c r="AU93" s="169"/>
      <c r="AV93" s="218"/>
      <c r="AW93" s="219"/>
      <c r="AX93" s="168"/>
      <c r="AY93" s="167"/>
      <c r="AZ93" s="167"/>
      <c r="BA93" s="218"/>
      <c r="BB93" s="534"/>
    </row>
    <row r="94" spans="1:54" ht="24.75" customHeight="1" x14ac:dyDescent="0.25">
      <c r="A94" s="593"/>
      <c r="B94" s="594"/>
      <c r="C94" s="595"/>
      <c r="D94" s="262" t="s">
        <v>43</v>
      </c>
      <c r="E94" s="357">
        <f>E69</f>
        <v>21817.7</v>
      </c>
      <c r="F94" s="357">
        <f>F69</f>
        <v>314.60000000000002</v>
      </c>
      <c r="G94" s="323">
        <f t="shared" si="13"/>
        <v>1.4419485096962559E-2</v>
      </c>
      <c r="H94" s="167"/>
      <c r="I94" s="167"/>
      <c r="J94" s="168"/>
      <c r="K94" s="167"/>
      <c r="L94" s="167"/>
      <c r="M94" s="168"/>
      <c r="N94" s="167"/>
      <c r="O94" s="167"/>
      <c r="P94" s="168"/>
      <c r="Q94" s="167"/>
      <c r="R94" s="167"/>
      <c r="S94" s="168"/>
      <c r="T94" s="167"/>
      <c r="U94" s="169"/>
      <c r="V94" s="168"/>
      <c r="W94" s="167"/>
      <c r="X94" s="167"/>
      <c r="Y94" s="168"/>
      <c r="Z94" s="167"/>
      <c r="AA94" s="171"/>
      <c r="AB94" s="173"/>
      <c r="AC94" s="219"/>
      <c r="AD94" s="218"/>
      <c r="AE94" s="167"/>
      <c r="AF94" s="171"/>
      <c r="AG94" s="173"/>
      <c r="AH94" s="219"/>
      <c r="AI94" s="218"/>
      <c r="AJ94" s="167"/>
      <c r="AK94" s="171"/>
      <c r="AL94" s="173"/>
      <c r="AM94" s="225"/>
      <c r="AN94" s="168"/>
      <c r="AO94" s="167"/>
      <c r="AP94" s="171"/>
      <c r="AQ94" s="173"/>
      <c r="AR94" s="225"/>
      <c r="AS94" s="168"/>
      <c r="AT94" s="167"/>
      <c r="AU94" s="169"/>
      <c r="AV94" s="218"/>
      <c r="AW94" s="225"/>
      <c r="AX94" s="168"/>
      <c r="AY94" s="168"/>
      <c r="AZ94" s="225"/>
      <c r="BA94" s="168"/>
      <c r="BB94" s="534"/>
    </row>
    <row r="95" spans="1:54" ht="31.15" hidden="1" customHeight="1" x14ac:dyDescent="0.25">
      <c r="A95" s="593"/>
      <c r="B95" s="594"/>
      <c r="C95" s="595"/>
      <c r="D95" s="263" t="s">
        <v>267</v>
      </c>
      <c r="E95" s="357"/>
      <c r="F95" s="357"/>
      <c r="G95" s="165"/>
      <c r="H95" s="179"/>
      <c r="I95" s="179"/>
      <c r="J95" s="226"/>
      <c r="K95" s="179"/>
      <c r="L95" s="179"/>
      <c r="M95" s="178"/>
      <c r="N95" s="179"/>
      <c r="O95" s="179"/>
      <c r="P95" s="178"/>
      <c r="Q95" s="179"/>
      <c r="R95" s="179"/>
      <c r="S95" s="178"/>
      <c r="T95" s="179"/>
      <c r="U95" s="185"/>
      <c r="V95" s="178"/>
      <c r="W95" s="179"/>
      <c r="X95" s="179"/>
      <c r="Y95" s="178"/>
      <c r="Z95" s="179"/>
      <c r="AA95" s="181"/>
      <c r="AB95" s="183"/>
      <c r="AC95" s="226"/>
      <c r="AD95" s="186"/>
      <c r="AE95" s="179"/>
      <c r="AF95" s="181"/>
      <c r="AG95" s="183"/>
      <c r="AH95" s="226"/>
      <c r="AI95" s="186"/>
      <c r="AJ95" s="179"/>
      <c r="AK95" s="181"/>
      <c r="AL95" s="183"/>
      <c r="AM95" s="226"/>
      <c r="AN95" s="186"/>
      <c r="AO95" s="179"/>
      <c r="AP95" s="181"/>
      <c r="AQ95" s="183"/>
      <c r="AR95" s="226"/>
      <c r="AS95" s="178"/>
      <c r="AT95" s="179"/>
      <c r="AU95" s="185"/>
      <c r="AV95" s="186"/>
      <c r="AW95" s="226"/>
      <c r="AX95" s="178"/>
      <c r="AY95" s="178"/>
      <c r="AZ95" s="226"/>
      <c r="BA95" s="186"/>
      <c r="BB95" s="534"/>
    </row>
    <row r="96" spans="1:54" ht="21" customHeight="1" x14ac:dyDescent="0.25">
      <c r="A96" s="590" t="s">
        <v>337</v>
      </c>
      <c r="B96" s="591"/>
      <c r="C96" s="592"/>
      <c r="D96" s="220" t="s">
        <v>41</v>
      </c>
      <c r="E96" s="371">
        <f>E97+E98+E99</f>
        <v>30797.4</v>
      </c>
      <c r="F96" s="371">
        <f>F97+F98+F99</f>
        <v>749.8</v>
      </c>
      <c r="G96" s="322">
        <f>F96/E96</f>
        <v>2.4346211043789409E-2</v>
      </c>
      <c r="H96" s="190"/>
      <c r="I96" s="190"/>
      <c r="J96" s="212"/>
      <c r="K96" s="190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201"/>
      <c r="AB96" s="196"/>
      <c r="AC96" s="212"/>
      <c r="AD96" s="200"/>
      <c r="AE96" s="157"/>
      <c r="AF96" s="201"/>
      <c r="AG96" s="196"/>
      <c r="AH96" s="212"/>
      <c r="AI96" s="200"/>
      <c r="AJ96" s="157"/>
      <c r="AK96" s="201"/>
      <c r="AL96" s="196"/>
      <c r="AM96" s="212"/>
      <c r="AN96" s="200"/>
      <c r="AO96" s="157"/>
      <c r="AP96" s="201"/>
      <c r="AQ96" s="196"/>
      <c r="AR96" s="212"/>
      <c r="AS96" s="193"/>
      <c r="AT96" s="157"/>
      <c r="AU96" s="199"/>
      <c r="AV96" s="197"/>
      <c r="AW96" s="223"/>
      <c r="AX96" s="193"/>
      <c r="AY96" s="190"/>
      <c r="AZ96" s="190"/>
      <c r="BA96" s="200"/>
      <c r="BB96" s="509"/>
    </row>
    <row r="97" spans="1:54" ht="35.25" customHeight="1" x14ac:dyDescent="0.25">
      <c r="A97" s="593"/>
      <c r="B97" s="594"/>
      <c r="C97" s="595"/>
      <c r="D97" s="259" t="s">
        <v>37</v>
      </c>
      <c r="E97" s="357"/>
      <c r="F97" s="357"/>
      <c r="G97" s="323" t="e">
        <f t="shared" ref="G97:G99" si="14">F97/E97</f>
        <v>#DIV/0!</v>
      </c>
      <c r="H97" s="157"/>
      <c r="I97" s="157"/>
      <c r="J97" s="215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62"/>
      <c r="AB97" s="206"/>
      <c r="AC97" s="215"/>
      <c r="AD97" s="208"/>
      <c r="AE97" s="157"/>
      <c r="AF97" s="162"/>
      <c r="AG97" s="206"/>
      <c r="AH97" s="215"/>
      <c r="AI97" s="208"/>
      <c r="AJ97" s="157"/>
      <c r="AK97" s="162"/>
      <c r="AL97" s="206"/>
      <c r="AM97" s="215"/>
      <c r="AN97" s="208"/>
      <c r="AO97" s="157"/>
      <c r="AP97" s="162"/>
      <c r="AQ97" s="206"/>
      <c r="AR97" s="215"/>
      <c r="AS97" s="205"/>
      <c r="AT97" s="157"/>
      <c r="AU97" s="159"/>
      <c r="AV97" s="208"/>
      <c r="AW97" s="215"/>
      <c r="AX97" s="205"/>
      <c r="AY97" s="157"/>
      <c r="AZ97" s="157"/>
      <c r="BA97" s="208"/>
      <c r="BB97" s="534"/>
    </row>
    <row r="98" spans="1:54" ht="31.15" customHeight="1" x14ac:dyDescent="0.25">
      <c r="A98" s="593"/>
      <c r="B98" s="594"/>
      <c r="C98" s="595"/>
      <c r="D98" s="259" t="s">
        <v>2</v>
      </c>
      <c r="E98" s="357"/>
      <c r="F98" s="357"/>
      <c r="G98" s="323" t="e">
        <f t="shared" si="14"/>
        <v>#DIV/0!</v>
      </c>
      <c r="H98" s="167"/>
      <c r="I98" s="167"/>
      <c r="J98" s="219"/>
      <c r="K98" s="16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203"/>
      <c r="AB98" s="172"/>
      <c r="AC98" s="226"/>
      <c r="AD98" s="186"/>
      <c r="AE98" s="157"/>
      <c r="AF98" s="203"/>
      <c r="AG98" s="172"/>
      <c r="AH98" s="226"/>
      <c r="AI98" s="186"/>
      <c r="AJ98" s="157"/>
      <c r="AK98" s="203"/>
      <c r="AL98" s="172"/>
      <c r="AM98" s="226"/>
      <c r="AN98" s="186"/>
      <c r="AO98" s="157"/>
      <c r="AP98" s="203"/>
      <c r="AQ98" s="172"/>
      <c r="AR98" s="226"/>
      <c r="AS98" s="178"/>
      <c r="AT98" s="157"/>
      <c r="AU98" s="169"/>
      <c r="AV98" s="218"/>
      <c r="AW98" s="219"/>
      <c r="AX98" s="168"/>
      <c r="AY98" s="167"/>
      <c r="AZ98" s="167"/>
      <c r="BA98" s="218"/>
      <c r="BB98" s="534"/>
    </row>
    <row r="99" spans="1:54" ht="24.75" customHeight="1" x14ac:dyDescent="0.25">
      <c r="A99" s="593"/>
      <c r="B99" s="594"/>
      <c r="C99" s="595"/>
      <c r="D99" s="262" t="s">
        <v>43</v>
      </c>
      <c r="E99" s="357">
        <v>30797.4</v>
      </c>
      <c r="F99" s="357">
        <f>F74</f>
        <v>749.8</v>
      </c>
      <c r="G99" s="323">
        <f t="shared" si="14"/>
        <v>2.4346211043789409E-2</v>
      </c>
      <c r="H99" s="167"/>
      <c r="I99" s="167"/>
      <c r="J99" s="168"/>
      <c r="K99" s="167"/>
      <c r="L99" s="167"/>
      <c r="M99" s="168"/>
      <c r="N99" s="167"/>
      <c r="O99" s="167"/>
      <c r="P99" s="168"/>
      <c r="Q99" s="167"/>
      <c r="R99" s="167"/>
      <c r="S99" s="168"/>
      <c r="T99" s="167"/>
      <c r="U99" s="169"/>
      <c r="V99" s="168"/>
      <c r="W99" s="167"/>
      <c r="X99" s="167"/>
      <c r="Y99" s="168"/>
      <c r="Z99" s="167"/>
      <c r="AA99" s="171"/>
      <c r="AB99" s="173"/>
      <c r="AC99" s="219"/>
      <c r="AD99" s="218"/>
      <c r="AE99" s="167"/>
      <c r="AF99" s="171"/>
      <c r="AG99" s="173"/>
      <c r="AH99" s="219"/>
      <c r="AI99" s="218"/>
      <c r="AJ99" s="167"/>
      <c r="AK99" s="171"/>
      <c r="AL99" s="173"/>
      <c r="AM99" s="225"/>
      <c r="AN99" s="168"/>
      <c r="AO99" s="167"/>
      <c r="AP99" s="171"/>
      <c r="AQ99" s="173"/>
      <c r="AR99" s="225"/>
      <c r="AS99" s="168"/>
      <c r="AT99" s="167"/>
      <c r="AU99" s="169"/>
      <c r="AV99" s="218"/>
      <c r="AW99" s="225"/>
      <c r="AX99" s="168"/>
      <c r="AY99" s="168"/>
      <c r="AZ99" s="225"/>
      <c r="BA99" s="168"/>
      <c r="BB99" s="534"/>
    </row>
    <row r="100" spans="1:54" ht="31.15" hidden="1" customHeight="1" x14ac:dyDescent="0.25">
      <c r="A100" s="593"/>
      <c r="B100" s="594"/>
      <c r="C100" s="595"/>
      <c r="D100" s="263" t="s">
        <v>267</v>
      </c>
      <c r="E100" s="179"/>
      <c r="F100" s="354"/>
      <c r="G100" s="165"/>
      <c r="H100" s="179"/>
      <c r="I100" s="179"/>
      <c r="J100" s="226"/>
      <c r="K100" s="179"/>
      <c r="L100" s="179"/>
      <c r="M100" s="178"/>
      <c r="N100" s="179"/>
      <c r="O100" s="179"/>
      <c r="P100" s="178"/>
      <c r="Q100" s="179"/>
      <c r="R100" s="179"/>
      <c r="S100" s="178"/>
      <c r="T100" s="179"/>
      <c r="U100" s="185"/>
      <c r="V100" s="178"/>
      <c r="W100" s="179"/>
      <c r="X100" s="179"/>
      <c r="Y100" s="178"/>
      <c r="Z100" s="179"/>
      <c r="AA100" s="181"/>
      <c r="AB100" s="183"/>
      <c r="AC100" s="226"/>
      <c r="AD100" s="186"/>
      <c r="AE100" s="179"/>
      <c r="AF100" s="181"/>
      <c r="AG100" s="183"/>
      <c r="AH100" s="226"/>
      <c r="AI100" s="186"/>
      <c r="AJ100" s="179"/>
      <c r="AK100" s="181"/>
      <c r="AL100" s="183"/>
      <c r="AM100" s="226"/>
      <c r="AN100" s="186"/>
      <c r="AO100" s="179"/>
      <c r="AP100" s="181"/>
      <c r="AQ100" s="183"/>
      <c r="AR100" s="226"/>
      <c r="AS100" s="178"/>
      <c r="AT100" s="179"/>
      <c r="AU100" s="185"/>
      <c r="AV100" s="186"/>
      <c r="AW100" s="226"/>
      <c r="AX100" s="178"/>
      <c r="AY100" s="178"/>
      <c r="AZ100" s="226"/>
      <c r="BA100" s="186"/>
      <c r="BB100" s="534"/>
    </row>
    <row r="101" spans="1:54" s="102" customFormat="1" ht="45.2" customHeight="1" x14ac:dyDescent="0.25">
      <c r="A101" s="596" t="s">
        <v>307</v>
      </c>
      <c r="B101" s="597"/>
      <c r="C101" s="597"/>
      <c r="D101" s="597"/>
      <c r="E101" s="597"/>
      <c r="F101" s="597"/>
      <c r="G101" s="597"/>
      <c r="H101" s="597"/>
      <c r="I101" s="597"/>
      <c r="J101" s="597"/>
      <c r="K101" s="597"/>
      <c r="L101" s="597"/>
      <c r="M101" s="597"/>
      <c r="N101" s="597"/>
      <c r="O101" s="597"/>
      <c r="P101" s="597"/>
      <c r="Q101" s="597"/>
      <c r="R101" s="597"/>
      <c r="S101" s="597"/>
      <c r="T101" s="597"/>
      <c r="U101" s="597"/>
      <c r="V101" s="597"/>
      <c r="W101" s="597"/>
      <c r="X101" s="597"/>
      <c r="Y101" s="597"/>
      <c r="Z101" s="597"/>
      <c r="AA101" s="597"/>
      <c r="AB101" s="597"/>
      <c r="AC101" s="597"/>
      <c r="AD101" s="597"/>
      <c r="AE101" s="597"/>
      <c r="AF101" s="597"/>
      <c r="AG101" s="597"/>
      <c r="AH101" s="597"/>
      <c r="AI101" s="597"/>
      <c r="AJ101" s="597"/>
      <c r="AK101" s="597"/>
      <c r="AL101" s="597"/>
      <c r="AM101" s="597"/>
      <c r="AN101" s="597"/>
      <c r="AO101" s="597"/>
      <c r="AP101" s="597"/>
      <c r="AQ101" s="597"/>
      <c r="AR101" s="597"/>
      <c r="AS101" s="597"/>
      <c r="AT101" s="597"/>
      <c r="AU101" s="597"/>
      <c r="AV101" s="597"/>
      <c r="AW101" s="597"/>
      <c r="AX101" s="597"/>
      <c r="AY101" s="597"/>
      <c r="AZ101" s="597"/>
      <c r="BA101" s="597"/>
      <c r="BB101" s="597"/>
    </row>
    <row r="102" spans="1:54" s="102" customFormat="1" ht="19.7" customHeight="1" x14ac:dyDescent="0.25">
      <c r="A102" s="340"/>
      <c r="B102" s="114"/>
      <c r="C102" s="114"/>
      <c r="D102" s="114"/>
      <c r="E102" s="114"/>
      <c r="F102" s="355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</row>
    <row r="103" spans="1:54" ht="19.7" customHeight="1" x14ac:dyDescent="0.3">
      <c r="A103" s="585" t="s">
        <v>319</v>
      </c>
      <c r="B103" s="585"/>
      <c r="C103" s="585"/>
      <c r="D103" s="585"/>
      <c r="E103" s="585"/>
      <c r="F103" s="585"/>
      <c r="G103" s="585"/>
      <c r="H103" s="585"/>
      <c r="I103" s="585"/>
      <c r="J103" s="585"/>
      <c r="K103" s="585"/>
      <c r="L103" s="585"/>
      <c r="M103" s="585"/>
      <c r="N103" s="585"/>
      <c r="O103" s="585"/>
      <c r="P103" s="585"/>
      <c r="Q103" s="585"/>
      <c r="R103" s="585"/>
      <c r="S103" s="585"/>
      <c r="T103" s="585"/>
      <c r="U103" s="585"/>
      <c r="V103" s="585"/>
      <c r="W103" s="585"/>
      <c r="X103" s="585"/>
      <c r="Y103" s="585"/>
      <c r="Z103" s="585"/>
      <c r="AA103" s="585"/>
      <c r="AB103" s="585"/>
      <c r="AC103" s="585"/>
      <c r="AD103" s="585"/>
      <c r="AE103" s="585"/>
      <c r="AF103" s="585"/>
      <c r="AG103" s="585"/>
      <c r="AH103" s="585"/>
      <c r="AI103" s="585"/>
      <c r="AJ103" s="585"/>
      <c r="AK103" s="585"/>
      <c r="AL103" s="585"/>
      <c r="AM103" s="585"/>
      <c r="AN103" s="585"/>
      <c r="AO103" s="585"/>
      <c r="AP103" s="585"/>
      <c r="AQ103" s="585"/>
      <c r="AR103" s="585"/>
      <c r="AS103" s="585"/>
      <c r="AT103" s="585"/>
      <c r="AU103" s="585"/>
      <c r="AV103" s="585"/>
      <c r="AW103" s="585"/>
      <c r="AX103" s="585"/>
      <c r="AY103" s="585"/>
      <c r="AZ103" s="115"/>
      <c r="BA103" s="115"/>
    </row>
    <row r="104" spans="1:54" ht="12.6" customHeight="1" x14ac:dyDescent="0.3">
      <c r="A104" s="339"/>
      <c r="B104" s="339"/>
      <c r="C104" s="339"/>
      <c r="D104" s="339"/>
      <c r="E104" s="339"/>
      <c r="F104" s="356"/>
      <c r="G104" s="339"/>
      <c r="H104" s="339"/>
      <c r="I104" s="339"/>
      <c r="J104" s="339"/>
      <c r="K104" s="339"/>
      <c r="L104" s="339"/>
      <c r="M104" s="339"/>
      <c r="N104" s="339"/>
      <c r="O104" s="339"/>
      <c r="P104" s="339"/>
      <c r="Q104" s="339"/>
      <c r="R104" s="339"/>
      <c r="S104" s="339"/>
      <c r="T104" s="339"/>
      <c r="U104" s="339"/>
      <c r="V104" s="339"/>
      <c r="W104" s="339"/>
      <c r="X104" s="339"/>
      <c r="Y104" s="339"/>
      <c r="Z104" s="339"/>
      <c r="AA104" s="339"/>
      <c r="AB104" s="339"/>
      <c r="AC104" s="339"/>
      <c r="AD104" s="339"/>
      <c r="AE104" s="339"/>
      <c r="AF104" s="339"/>
      <c r="AG104" s="339"/>
      <c r="AH104" s="339"/>
      <c r="AI104" s="339"/>
      <c r="AJ104" s="339"/>
      <c r="AK104" s="339"/>
      <c r="AL104" s="339"/>
      <c r="AM104" s="339"/>
      <c r="AN104" s="339"/>
      <c r="AO104" s="339"/>
      <c r="AP104" s="339"/>
      <c r="AQ104" s="339"/>
      <c r="AR104" s="339"/>
      <c r="AS104" s="339"/>
      <c r="AT104" s="339"/>
      <c r="AU104" s="339"/>
      <c r="AV104" s="339"/>
      <c r="AW104" s="339"/>
      <c r="AX104" s="339"/>
      <c r="AY104" s="339"/>
      <c r="AZ104" s="115"/>
      <c r="BA104" s="115"/>
    </row>
    <row r="105" spans="1:54" ht="16.5" customHeight="1" x14ac:dyDescent="0.3">
      <c r="A105" s="232" t="s">
        <v>270</v>
      </c>
      <c r="B105" s="232"/>
      <c r="C105" s="253"/>
      <c r="D105" s="253"/>
      <c r="E105" s="231"/>
      <c r="F105" s="232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1"/>
      <c r="AZ105" s="111"/>
      <c r="BA105" s="111"/>
      <c r="BB105" s="111"/>
    </row>
    <row r="106" spans="1:54" ht="14.45" customHeight="1" x14ac:dyDescent="0.3">
      <c r="A106" s="119"/>
      <c r="B106" s="338"/>
      <c r="C106" s="338"/>
      <c r="D106" s="120"/>
      <c r="E106" s="121"/>
      <c r="F106" s="338"/>
      <c r="G106" s="121"/>
      <c r="H106" s="338"/>
      <c r="I106" s="338"/>
      <c r="J106" s="338"/>
      <c r="K106" s="338"/>
      <c r="L106" s="338"/>
      <c r="M106" s="338"/>
      <c r="N106" s="338"/>
      <c r="O106" s="338"/>
      <c r="P106" s="338"/>
      <c r="Q106" s="338"/>
      <c r="R106" s="338"/>
      <c r="S106" s="338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338"/>
      <c r="AP106" s="338"/>
      <c r="AQ106" s="338"/>
      <c r="AR106" s="338"/>
      <c r="AS106" s="338"/>
      <c r="AT106" s="117"/>
      <c r="AU106" s="117"/>
      <c r="AV106" s="117"/>
      <c r="AW106" s="117"/>
      <c r="AX106" s="117"/>
      <c r="AY106" s="122"/>
      <c r="AZ106" s="95"/>
      <c r="BA106" s="95"/>
    </row>
    <row r="107" spans="1:54" ht="11.25" customHeight="1" x14ac:dyDescent="0.3">
      <c r="A107" s="119"/>
      <c r="B107" s="338"/>
      <c r="C107" s="338"/>
      <c r="D107" s="120"/>
      <c r="E107" s="121"/>
      <c r="F107" s="338"/>
      <c r="G107" s="121"/>
      <c r="H107" s="338"/>
      <c r="I107" s="338"/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338"/>
      <c r="AP107" s="338"/>
      <c r="AQ107" s="338"/>
      <c r="AR107" s="338"/>
      <c r="AS107" s="338"/>
      <c r="AT107" s="117"/>
      <c r="AU107" s="117"/>
      <c r="AV107" s="117"/>
      <c r="AW107" s="117"/>
      <c r="AX107" s="117"/>
      <c r="AY107" s="122"/>
      <c r="AZ107" s="95"/>
      <c r="BA107" s="95"/>
    </row>
    <row r="108" spans="1:54" ht="18.75" x14ac:dyDescent="0.25">
      <c r="A108" s="583" t="s">
        <v>263</v>
      </c>
      <c r="B108" s="584"/>
      <c r="C108" s="338"/>
      <c r="D108" s="120"/>
      <c r="E108" s="121"/>
      <c r="F108" s="338"/>
      <c r="G108" s="121"/>
      <c r="H108" s="338"/>
      <c r="I108" s="338"/>
      <c r="J108" s="338"/>
      <c r="K108" s="338"/>
      <c r="L108" s="338"/>
      <c r="M108" s="338"/>
      <c r="N108" s="338"/>
      <c r="O108" s="338"/>
      <c r="P108" s="338"/>
      <c r="Q108" s="338"/>
      <c r="R108" s="338"/>
      <c r="S108" s="338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338"/>
      <c r="AP108" s="338"/>
      <c r="AQ108" s="338"/>
      <c r="AR108" s="338"/>
      <c r="AS108" s="338"/>
      <c r="AT108" s="117"/>
      <c r="AU108" s="117"/>
      <c r="AV108" s="117"/>
      <c r="AW108" s="117"/>
      <c r="AX108" s="117"/>
      <c r="AY108" s="122"/>
      <c r="AZ108" s="95"/>
      <c r="BA108" s="95"/>
    </row>
    <row r="109" spans="1:54" ht="18.75" x14ac:dyDescent="0.3">
      <c r="A109" s="119"/>
      <c r="B109" s="338"/>
      <c r="C109" s="338"/>
      <c r="D109" s="120"/>
      <c r="E109" s="121"/>
      <c r="F109" s="338"/>
      <c r="G109" s="121"/>
      <c r="H109" s="338"/>
      <c r="I109" s="338"/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338"/>
      <c r="AP109" s="338"/>
      <c r="AQ109" s="338"/>
      <c r="AR109" s="338"/>
      <c r="AS109" s="338"/>
      <c r="AT109" s="117"/>
      <c r="AU109" s="117"/>
      <c r="AV109" s="117"/>
      <c r="AW109" s="117"/>
      <c r="AX109" s="117"/>
      <c r="AY109" s="122"/>
      <c r="AZ109" s="95"/>
      <c r="BA109" s="95"/>
    </row>
    <row r="110" spans="1:54" ht="18.75" x14ac:dyDescent="0.3">
      <c r="A110" s="585" t="s">
        <v>265</v>
      </c>
      <c r="B110" s="585"/>
      <c r="C110" s="585"/>
      <c r="D110" s="586"/>
      <c r="E110" s="586"/>
      <c r="F110" s="586"/>
      <c r="G110" s="586"/>
      <c r="H110" s="586"/>
      <c r="I110" s="586"/>
      <c r="J110" s="586"/>
      <c r="K110" s="586"/>
      <c r="L110" s="339"/>
      <c r="M110" s="339"/>
      <c r="N110" s="339"/>
      <c r="O110" s="339"/>
      <c r="P110" s="339"/>
      <c r="Q110" s="339"/>
      <c r="R110" s="339"/>
      <c r="S110" s="339"/>
      <c r="T110" s="339"/>
      <c r="U110" s="339"/>
      <c r="V110" s="339"/>
      <c r="W110" s="339"/>
      <c r="X110" s="339"/>
      <c r="Y110" s="339"/>
      <c r="Z110" s="339"/>
      <c r="AA110" s="339"/>
      <c r="AB110" s="339"/>
      <c r="AC110" s="339"/>
      <c r="AD110" s="339"/>
      <c r="AE110" s="339"/>
      <c r="AF110" s="339"/>
      <c r="AG110" s="339"/>
      <c r="AH110" s="339"/>
      <c r="AI110" s="339"/>
      <c r="AJ110" s="339"/>
      <c r="AK110" s="339"/>
      <c r="AL110" s="339"/>
      <c r="AM110" s="339"/>
      <c r="AN110" s="339"/>
      <c r="AO110" s="339"/>
      <c r="AP110" s="339"/>
      <c r="AQ110" s="339"/>
      <c r="AR110" s="339"/>
      <c r="AS110" s="339"/>
      <c r="AT110" s="339"/>
      <c r="AU110" s="339"/>
      <c r="AV110" s="339"/>
      <c r="AW110" s="339"/>
      <c r="AX110" s="339"/>
      <c r="AY110" s="339"/>
      <c r="AZ110" s="115"/>
      <c r="BA110" s="115"/>
    </row>
    <row r="113" spans="1:54" ht="18.75" x14ac:dyDescent="0.3">
      <c r="A113" s="231"/>
      <c r="B113" s="338"/>
      <c r="C113" s="338"/>
      <c r="D113" s="120"/>
      <c r="E113" s="121"/>
      <c r="F113" s="338"/>
      <c r="G113" s="121"/>
      <c r="H113" s="338"/>
      <c r="I113" s="338"/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338"/>
      <c r="AP113" s="338"/>
      <c r="AQ113" s="338"/>
      <c r="AR113" s="338"/>
      <c r="AS113" s="338"/>
      <c r="AT113" s="117"/>
      <c r="AU113" s="117"/>
      <c r="AV113" s="117"/>
      <c r="AW113" s="117"/>
      <c r="AX113" s="117"/>
      <c r="AY113" s="122"/>
      <c r="AZ113" s="95"/>
      <c r="BA113" s="95"/>
    </row>
    <row r="114" spans="1:54" x14ac:dyDescent="0.25">
      <c r="A114" s="104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T114" s="105"/>
      <c r="AU114" s="105"/>
      <c r="AV114" s="105"/>
      <c r="AW114" s="105"/>
      <c r="AX114" s="105"/>
      <c r="AY114" s="95"/>
      <c r="AZ114" s="95"/>
      <c r="BA114" s="95"/>
    </row>
    <row r="115" spans="1:54" x14ac:dyDescent="0.25">
      <c r="A115" s="104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T115" s="105"/>
      <c r="AU115" s="105"/>
      <c r="AV115" s="105"/>
      <c r="AW115" s="105"/>
      <c r="AX115" s="105"/>
      <c r="AY115" s="95"/>
      <c r="AZ115" s="95"/>
      <c r="BA115" s="95"/>
    </row>
    <row r="116" spans="1:54" x14ac:dyDescent="0.25">
      <c r="A116" s="104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T116" s="105"/>
      <c r="AU116" s="105"/>
      <c r="AV116" s="105"/>
      <c r="AW116" s="105"/>
      <c r="AX116" s="105"/>
      <c r="AY116" s="95"/>
      <c r="AZ116" s="95"/>
      <c r="BA116" s="95"/>
    </row>
    <row r="117" spans="1:54" ht="14.25" customHeight="1" x14ac:dyDescent="0.25">
      <c r="A117" s="104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T117" s="105"/>
      <c r="AU117" s="105"/>
      <c r="AV117" s="105"/>
      <c r="AW117" s="105"/>
      <c r="AX117" s="105"/>
      <c r="AY117" s="95"/>
      <c r="AZ117" s="95"/>
      <c r="BA117" s="95"/>
    </row>
    <row r="118" spans="1:54" x14ac:dyDescent="0.25">
      <c r="A118" s="106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T118" s="105"/>
      <c r="AU118" s="105"/>
      <c r="AV118" s="105"/>
      <c r="AW118" s="105"/>
      <c r="AX118" s="105"/>
      <c r="AY118" s="95"/>
      <c r="AZ118" s="95"/>
      <c r="BA118" s="95"/>
    </row>
    <row r="119" spans="1:54" x14ac:dyDescent="0.25">
      <c r="A119" s="104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T119" s="105"/>
      <c r="AU119" s="105"/>
      <c r="AV119" s="105"/>
      <c r="AW119" s="105"/>
      <c r="AX119" s="105"/>
      <c r="AY119" s="95"/>
      <c r="AZ119" s="95"/>
      <c r="BA119" s="95"/>
    </row>
    <row r="120" spans="1:54" x14ac:dyDescent="0.25">
      <c r="A120" s="104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T120" s="105"/>
      <c r="AU120" s="105"/>
      <c r="AV120" s="105"/>
      <c r="AW120" s="105"/>
      <c r="AX120" s="105"/>
      <c r="AY120" s="95"/>
      <c r="AZ120" s="95"/>
      <c r="BA120" s="95"/>
    </row>
    <row r="121" spans="1:54" x14ac:dyDescent="0.25">
      <c r="A121" s="104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T121" s="105"/>
      <c r="AU121" s="105"/>
      <c r="AV121" s="105"/>
      <c r="AW121" s="105"/>
      <c r="AX121" s="105"/>
      <c r="AY121" s="95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ht="12.75" customHeight="1" x14ac:dyDescent="0.25">
      <c r="A123" s="104"/>
    </row>
    <row r="124" spans="1:54" x14ac:dyDescent="0.25">
      <c r="A124" s="106"/>
    </row>
    <row r="125" spans="1:54" x14ac:dyDescent="0.25">
      <c r="A125" s="104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T125" s="109"/>
      <c r="AU125" s="109"/>
      <c r="AV125" s="109"/>
      <c r="AW125" s="109"/>
      <c r="AX125" s="109"/>
    </row>
    <row r="126" spans="1:54" s="103" customFormat="1" x14ac:dyDescent="0.25">
      <c r="A126" s="104"/>
      <c r="D126" s="107"/>
      <c r="E126" s="108"/>
      <c r="G126" s="108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T126" s="109"/>
      <c r="AU126" s="109"/>
      <c r="AV126" s="109"/>
      <c r="AW126" s="109"/>
      <c r="AX126" s="109"/>
      <c r="BB126" s="95"/>
    </row>
    <row r="127" spans="1:54" s="103" customFormat="1" x14ac:dyDescent="0.25">
      <c r="A127" s="104"/>
      <c r="D127" s="107"/>
      <c r="E127" s="108"/>
      <c r="G127" s="108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T127" s="109"/>
      <c r="AU127" s="109"/>
      <c r="AV127" s="109"/>
      <c r="AW127" s="109"/>
      <c r="AX127" s="109"/>
      <c r="BB127" s="95"/>
    </row>
    <row r="128" spans="1:54" s="103" customFormat="1" x14ac:dyDescent="0.25">
      <c r="A128" s="104"/>
      <c r="D128" s="107"/>
      <c r="E128" s="108"/>
      <c r="G128" s="108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T128" s="109"/>
      <c r="AU128" s="109"/>
      <c r="AV128" s="109"/>
      <c r="AW128" s="109"/>
      <c r="AX128" s="109"/>
      <c r="BB128" s="95"/>
    </row>
    <row r="129" spans="1:54" s="103" customFormat="1" x14ac:dyDescent="0.25">
      <c r="A129" s="104"/>
      <c r="D129" s="107"/>
      <c r="E129" s="108"/>
      <c r="G129" s="108"/>
      <c r="BB129" s="95"/>
    </row>
    <row r="135" spans="1:54" s="103" customFormat="1" ht="49.5" customHeight="1" x14ac:dyDescent="0.25">
      <c r="D135" s="107"/>
      <c r="E135" s="108"/>
      <c r="G135" s="108"/>
      <c r="BB135" s="95"/>
    </row>
  </sheetData>
  <mergeCells count="85">
    <mergeCell ref="A110:K110"/>
    <mergeCell ref="A91:C95"/>
    <mergeCell ref="BB91:BB95"/>
    <mergeCell ref="A96:C100"/>
    <mergeCell ref="BB96:BB100"/>
    <mergeCell ref="A101:BB101"/>
    <mergeCell ref="A103:AY103"/>
    <mergeCell ref="A81:C85"/>
    <mergeCell ref="BB81:BB85"/>
    <mergeCell ref="A86:C90"/>
    <mergeCell ref="BB86:BB90"/>
    <mergeCell ref="A108:B108"/>
    <mergeCell ref="A75:A78"/>
    <mergeCell ref="B75:B78"/>
    <mergeCell ref="C75:C78"/>
    <mergeCell ref="A79:BB79"/>
    <mergeCell ref="A80:BB80"/>
    <mergeCell ref="A65:BB65"/>
    <mergeCell ref="A71:A74"/>
    <mergeCell ref="B71:B74"/>
    <mergeCell ref="C71:C74"/>
    <mergeCell ref="A66:A70"/>
    <mergeCell ref="B66:B70"/>
    <mergeCell ref="C66:C70"/>
    <mergeCell ref="BB66:BB70"/>
    <mergeCell ref="A60:A64"/>
    <mergeCell ref="B60:B64"/>
    <mergeCell ref="C60:C64"/>
    <mergeCell ref="BB60:BB64"/>
    <mergeCell ref="A49:A53"/>
    <mergeCell ref="B49:B53"/>
    <mergeCell ref="C49:C53"/>
    <mergeCell ref="BB49:BB53"/>
    <mergeCell ref="A54:BB54"/>
    <mergeCell ref="A43:A47"/>
    <mergeCell ref="B43:B47"/>
    <mergeCell ref="C43:C47"/>
    <mergeCell ref="BB43:BB47"/>
    <mergeCell ref="A55:A59"/>
    <mergeCell ref="B55:B59"/>
    <mergeCell ref="C55:C59"/>
    <mergeCell ref="BB55:BB59"/>
    <mergeCell ref="A12:C16"/>
    <mergeCell ref="BB12:BB16"/>
    <mergeCell ref="A17:C21"/>
    <mergeCell ref="BB17:BB26"/>
    <mergeCell ref="A38:A42"/>
    <mergeCell ref="B38:B41"/>
    <mergeCell ref="C38:C41"/>
    <mergeCell ref="BB38:BB42"/>
    <mergeCell ref="A27:C31"/>
    <mergeCell ref="A32:BB32"/>
    <mergeCell ref="A33:A37"/>
    <mergeCell ref="B33:B36"/>
    <mergeCell ref="C33:C36"/>
    <mergeCell ref="BB33:BB37"/>
    <mergeCell ref="A22:C26"/>
    <mergeCell ref="A7:AO7"/>
    <mergeCell ref="AY1:BB1"/>
    <mergeCell ref="A3:BB3"/>
    <mergeCell ref="A4:BB4"/>
    <mergeCell ref="A5:BB5"/>
    <mergeCell ref="A6:AO6"/>
    <mergeCell ref="BB8:BB10"/>
    <mergeCell ref="E9:E10"/>
    <mergeCell ref="F9:F10"/>
    <mergeCell ref="G9:G10"/>
    <mergeCell ref="A8:A10"/>
    <mergeCell ref="B8:B10"/>
    <mergeCell ref="C8:C10"/>
    <mergeCell ref="D8:D10"/>
    <mergeCell ref="E8:G8"/>
    <mergeCell ref="W9:Y9"/>
    <mergeCell ref="H8:BA8"/>
    <mergeCell ref="Z9:AD9"/>
    <mergeCell ref="AE9:AI9"/>
    <mergeCell ref="AJ9:AN9"/>
    <mergeCell ref="AO9:AS9"/>
    <mergeCell ref="AT9:AX9"/>
    <mergeCell ref="AY9:BA9"/>
    <mergeCell ref="H9:J9"/>
    <mergeCell ref="K9:M9"/>
    <mergeCell ref="N9:P9"/>
    <mergeCell ref="Q9:S9"/>
    <mergeCell ref="T9:V9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88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F50" sqref="F50:F52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601" t="s">
        <v>314</v>
      </c>
      <c r="AZ1" s="601"/>
      <c r="BA1" s="601"/>
      <c r="BB1" s="601"/>
    </row>
    <row r="2" spans="1:54" ht="18.75" x14ac:dyDescent="0.25">
      <c r="BB2" s="228" t="s">
        <v>273</v>
      </c>
    </row>
    <row r="3" spans="1:54" s="110" customFormat="1" ht="24" customHeight="1" x14ac:dyDescent="0.25">
      <c r="A3" s="538" t="s">
        <v>324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  <c r="AR3" s="538"/>
      <c r="AS3" s="538"/>
      <c r="AT3" s="538"/>
      <c r="AU3" s="538"/>
      <c r="AV3" s="538"/>
      <c r="AW3" s="538"/>
      <c r="AX3" s="538"/>
      <c r="AY3" s="538"/>
      <c r="AZ3" s="538"/>
      <c r="BA3" s="538"/>
      <c r="BB3" s="538"/>
    </row>
    <row r="4" spans="1:54" s="96" customFormat="1" ht="17.25" customHeight="1" x14ac:dyDescent="0.25">
      <c r="A4" s="539" t="s">
        <v>323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</row>
    <row r="5" spans="1:54" s="97" customFormat="1" ht="24" customHeight="1" x14ac:dyDescent="0.25">
      <c r="A5" s="540" t="s">
        <v>262</v>
      </c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0"/>
    </row>
    <row r="6" spans="1:54" s="97" customFormat="1" ht="24" customHeight="1" x14ac:dyDescent="0.25">
      <c r="A6" s="581" t="s">
        <v>313</v>
      </c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2"/>
      <c r="AA6" s="582"/>
      <c r="AB6" s="582"/>
      <c r="AC6" s="582"/>
      <c r="AD6" s="582"/>
      <c r="AE6" s="582"/>
      <c r="AF6" s="582"/>
      <c r="AG6" s="582"/>
      <c r="AH6" s="582"/>
      <c r="AI6" s="582"/>
      <c r="AJ6" s="582"/>
      <c r="AK6" s="582"/>
      <c r="AL6" s="582"/>
      <c r="AM6" s="582"/>
      <c r="AN6" s="582"/>
      <c r="AO6" s="582"/>
      <c r="AP6" s="379"/>
      <c r="AQ6" s="379"/>
      <c r="AR6" s="379"/>
      <c r="AS6" s="379"/>
      <c r="AT6" s="379"/>
      <c r="AU6" s="379"/>
      <c r="AV6" s="379"/>
      <c r="AW6" s="379"/>
      <c r="AX6" s="379"/>
      <c r="AY6" s="379"/>
      <c r="AZ6" s="379"/>
      <c r="BA6" s="379"/>
      <c r="BB6" s="379"/>
    </row>
    <row r="7" spans="1:54" ht="13.5" thickBot="1" x14ac:dyDescent="0.3">
      <c r="A7" s="609"/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09"/>
      <c r="U7" s="609"/>
      <c r="V7" s="609"/>
      <c r="W7" s="609"/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09"/>
      <c r="AK7" s="609"/>
      <c r="AL7" s="609"/>
      <c r="AM7" s="609"/>
      <c r="AN7" s="609"/>
      <c r="AO7" s="609"/>
      <c r="AP7" s="384"/>
      <c r="AQ7" s="384"/>
      <c r="AR7" s="384"/>
      <c r="AS7" s="384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606" t="s">
        <v>0</v>
      </c>
      <c r="B8" s="606" t="s">
        <v>266</v>
      </c>
      <c r="C8" s="606" t="s">
        <v>259</v>
      </c>
      <c r="D8" s="606" t="s">
        <v>40</v>
      </c>
      <c r="E8" s="606" t="s">
        <v>256</v>
      </c>
      <c r="F8" s="606"/>
      <c r="G8" s="606"/>
      <c r="H8" s="603" t="s">
        <v>255</v>
      </c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603"/>
      <c r="AR8" s="603"/>
      <c r="AS8" s="603"/>
      <c r="AT8" s="603"/>
      <c r="AU8" s="603"/>
      <c r="AV8" s="603"/>
      <c r="AW8" s="603"/>
      <c r="AX8" s="603"/>
      <c r="AY8" s="603"/>
      <c r="AZ8" s="603"/>
      <c r="BA8" s="603"/>
      <c r="BB8" s="556" t="s">
        <v>304</v>
      </c>
    </row>
    <row r="9" spans="1:54" ht="28.5" customHeight="1" x14ac:dyDescent="0.25">
      <c r="A9" s="606"/>
      <c r="B9" s="606"/>
      <c r="C9" s="606"/>
      <c r="D9" s="606"/>
      <c r="E9" s="606" t="s">
        <v>329</v>
      </c>
      <c r="F9" s="606" t="s">
        <v>279</v>
      </c>
      <c r="G9" s="607" t="s">
        <v>19</v>
      </c>
      <c r="H9" s="603" t="s">
        <v>17</v>
      </c>
      <c r="I9" s="603"/>
      <c r="J9" s="603"/>
      <c r="K9" s="603" t="s">
        <v>18</v>
      </c>
      <c r="L9" s="603"/>
      <c r="M9" s="603"/>
      <c r="N9" s="603" t="s">
        <v>22</v>
      </c>
      <c r="O9" s="603"/>
      <c r="P9" s="603"/>
      <c r="Q9" s="603" t="s">
        <v>24</v>
      </c>
      <c r="R9" s="603"/>
      <c r="S9" s="603"/>
      <c r="T9" s="603" t="s">
        <v>25</v>
      </c>
      <c r="U9" s="603"/>
      <c r="V9" s="603"/>
      <c r="W9" s="603" t="s">
        <v>26</v>
      </c>
      <c r="X9" s="603"/>
      <c r="Y9" s="603"/>
      <c r="Z9" s="603" t="s">
        <v>28</v>
      </c>
      <c r="AA9" s="603"/>
      <c r="AB9" s="603"/>
      <c r="AC9" s="608"/>
      <c r="AD9" s="608"/>
      <c r="AE9" s="603" t="s">
        <v>29</v>
      </c>
      <c r="AF9" s="603"/>
      <c r="AG9" s="603"/>
      <c r="AH9" s="608"/>
      <c r="AI9" s="608"/>
      <c r="AJ9" s="603" t="s">
        <v>30</v>
      </c>
      <c r="AK9" s="603"/>
      <c r="AL9" s="603"/>
      <c r="AM9" s="608"/>
      <c r="AN9" s="608"/>
      <c r="AO9" s="603" t="s">
        <v>32</v>
      </c>
      <c r="AP9" s="603"/>
      <c r="AQ9" s="603"/>
      <c r="AR9" s="608"/>
      <c r="AS9" s="608"/>
      <c r="AT9" s="603" t="s">
        <v>33</v>
      </c>
      <c r="AU9" s="603"/>
      <c r="AV9" s="603"/>
      <c r="AW9" s="608"/>
      <c r="AX9" s="608"/>
      <c r="AY9" s="603" t="s">
        <v>34</v>
      </c>
      <c r="AZ9" s="603"/>
      <c r="BA9" s="603"/>
      <c r="BB9" s="557"/>
    </row>
    <row r="10" spans="1:54" ht="55.5" customHeight="1" x14ac:dyDescent="0.25">
      <c r="A10" s="606"/>
      <c r="B10" s="606"/>
      <c r="C10" s="606"/>
      <c r="D10" s="606"/>
      <c r="E10" s="606"/>
      <c r="F10" s="606"/>
      <c r="G10" s="607"/>
      <c r="H10" s="375" t="s">
        <v>20</v>
      </c>
      <c r="I10" s="375" t="s">
        <v>21</v>
      </c>
      <c r="J10" s="352" t="s">
        <v>19</v>
      </c>
      <c r="K10" s="375" t="s">
        <v>20</v>
      </c>
      <c r="L10" s="375" t="s">
        <v>21</v>
      </c>
      <c r="M10" s="352" t="s">
        <v>19</v>
      </c>
      <c r="N10" s="375" t="s">
        <v>20</v>
      </c>
      <c r="O10" s="375" t="s">
        <v>21</v>
      </c>
      <c r="P10" s="352" t="s">
        <v>19</v>
      </c>
      <c r="Q10" s="375" t="s">
        <v>20</v>
      </c>
      <c r="R10" s="375" t="s">
        <v>21</v>
      </c>
      <c r="S10" s="352" t="s">
        <v>19</v>
      </c>
      <c r="T10" s="375" t="s">
        <v>20</v>
      </c>
      <c r="U10" s="375" t="s">
        <v>21</v>
      </c>
      <c r="V10" s="352" t="s">
        <v>19</v>
      </c>
      <c r="W10" s="375" t="s">
        <v>20</v>
      </c>
      <c r="X10" s="375" t="s">
        <v>21</v>
      </c>
      <c r="Y10" s="352" t="s">
        <v>19</v>
      </c>
      <c r="Z10" s="375" t="s">
        <v>20</v>
      </c>
      <c r="AA10" s="375" t="s">
        <v>21</v>
      </c>
      <c r="AB10" s="352" t="s">
        <v>19</v>
      </c>
      <c r="AC10" s="375" t="s">
        <v>21</v>
      </c>
      <c r="AD10" s="352" t="s">
        <v>19</v>
      </c>
      <c r="AE10" s="375" t="s">
        <v>20</v>
      </c>
      <c r="AF10" s="375" t="s">
        <v>21</v>
      </c>
      <c r="AG10" s="352" t="s">
        <v>19</v>
      </c>
      <c r="AH10" s="375" t="s">
        <v>21</v>
      </c>
      <c r="AI10" s="352" t="s">
        <v>19</v>
      </c>
      <c r="AJ10" s="375" t="s">
        <v>20</v>
      </c>
      <c r="AK10" s="375" t="s">
        <v>21</v>
      </c>
      <c r="AL10" s="352" t="s">
        <v>19</v>
      </c>
      <c r="AM10" s="375" t="s">
        <v>21</v>
      </c>
      <c r="AN10" s="352" t="s">
        <v>19</v>
      </c>
      <c r="AO10" s="375" t="s">
        <v>20</v>
      </c>
      <c r="AP10" s="375" t="s">
        <v>21</v>
      </c>
      <c r="AQ10" s="352" t="s">
        <v>19</v>
      </c>
      <c r="AR10" s="375" t="s">
        <v>21</v>
      </c>
      <c r="AS10" s="352" t="s">
        <v>19</v>
      </c>
      <c r="AT10" s="375" t="s">
        <v>20</v>
      </c>
      <c r="AU10" s="375" t="s">
        <v>21</v>
      </c>
      <c r="AV10" s="352" t="s">
        <v>19</v>
      </c>
      <c r="AW10" s="375" t="s">
        <v>21</v>
      </c>
      <c r="AX10" s="352" t="s">
        <v>19</v>
      </c>
      <c r="AY10" s="375" t="s">
        <v>20</v>
      </c>
      <c r="AZ10" s="375" t="s">
        <v>21</v>
      </c>
      <c r="BA10" s="352" t="s">
        <v>19</v>
      </c>
      <c r="BB10" s="558"/>
    </row>
    <row r="11" spans="1:54" s="100" customFormat="1" ht="15.75" x14ac:dyDescent="0.25">
      <c r="A11" s="350">
        <v>1</v>
      </c>
      <c r="B11" s="350">
        <v>2</v>
      </c>
      <c r="C11" s="350">
        <v>3</v>
      </c>
      <c r="D11" s="350">
        <v>4</v>
      </c>
      <c r="E11" s="350">
        <v>5</v>
      </c>
      <c r="F11" s="353">
        <v>6</v>
      </c>
      <c r="G11" s="351">
        <v>7</v>
      </c>
      <c r="H11" s="350">
        <v>8</v>
      </c>
      <c r="I11" s="350">
        <v>9</v>
      </c>
      <c r="J11" s="351">
        <v>10</v>
      </c>
      <c r="K11" s="350">
        <v>11</v>
      </c>
      <c r="L11" s="350">
        <v>12</v>
      </c>
      <c r="M11" s="351">
        <v>13</v>
      </c>
      <c r="N11" s="350">
        <v>14</v>
      </c>
      <c r="O11" s="350">
        <v>15</v>
      </c>
      <c r="P11" s="351">
        <v>16</v>
      </c>
      <c r="Q11" s="350">
        <v>17</v>
      </c>
      <c r="R11" s="350">
        <v>18</v>
      </c>
      <c r="S11" s="351">
        <v>19</v>
      </c>
      <c r="T11" s="350">
        <v>20</v>
      </c>
      <c r="U11" s="350">
        <v>21</v>
      </c>
      <c r="V11" s="351">
        <v>22</v>
      </c>
      <c r="W11" s="350">
        <v>23</v>
      </c>
      <c r="X11" s="350">
        <v>24</v>
      </c>
      <c r="Y11" s="351">
        <v>25</v>
      </c>
      <c r="Z11" s="350">
        <v>26</v>
      </c>
      <c r="AA11" s="350">
        <v>24</v>
      </c>
      <c r="AB11" s="351">
        <v>25</v>
      </c>
      <c r="AC11" s="350">
        <v>27</v>
      </c>
      <c r="AD11" s="351">
        <v>28</v>
      </c>
      <c r="AE11" s="350">
        <v>29</v>
      </c>
      <c r="AF11" s="350">
        <v>30</v>
      </c>
      <c r="AG11" s="351">
        <v>31</v>
      </c>
      <c r="AH11" s="350">
        <v>30</v>
      </c>
      <c r="AI11" s="351">
        <v>31</v>
      </c>
      <c r="AJ11" s="350">
        <v>32</v>
      </c>
      <c r="AK11" s="350">
        <v>33</v>
      </c>
      <c r="AL11" s="351">
        <v>34</v>
      </c>
      <c r="AM11" s="350">
        <v>33</v>
      </c>
      <c r="AN11" s="351">
        <v>34</v>
      </c>
      <c r="AO11" s="350">
        <v>35</v>
      </c>
      <c r="AP11" s="350">
        <v>36</v>
      </c>
      <c r="AQ11" s="351">
        <v>37</v>
      </c>
      <c r="AR11" s="350">
        <v>36</v>
      </c>
      <c r="AS11" s="351">
        <v>37</v>
      </c>
      <c r="AT11" s="350">
        <v>38</v>
      </c>
      <c r="AU11" s="350">
        <v>39</v>
      </c>
      <c r="AV11" s="351">
        <v>40</v>
      </c>
      <c r="AW11" s="350">
        <v>39</v>
      </c>
      <c r="AX11" s="351">
        <v>40</v>
      </c>
      <c r="AY11" s="350">
        <v>41</v>
      </c>
      <c r="AZ11" s="350">
        <v>42</v>
      </c>
      <c r="BA11" s="351">
        <v>43</v>
      </c>
      <c r="BB11" s="227">
        <v>44</v>
      </c>
    </row>
    <row r="12" spans="1:54" ht="19.7" customHeight="1" x14ac:dyDescent="0.25">
      <c r="A12" s="605" t="s">
        <v>278</v>
      </c>
      <c r="B12" s="605"/>
      <c r="C12" s="605"/>
      <c r="D12" s="377" t="s">
        <v>258</v>
      </c>
      <c r="E12" s="358">
        <f>E13+E14+E15</f>
        <v>728829.2</v>
      </c>
      <c r="F12" s="358">
        <f>F13+F14+F15</f>
        <v>99663.3</v>
      </c>
      <c r="G12" s="322">
        <f>F12/E12</f>
        <v>0.13674438400656835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80"/>
    </row>
    <row r="13" spans="1:54" ht="30.75" customHeight="1" x14ac:dyDescent="0.25">
      <c r="A13" s="605"/>
      <c r="B13" s="605"/>
      <c r="C13" s="605"/>
      <c r="D13" s="259" t="s">
        <v>37</v>
      </c>
      <c r="E13" s="360">
        <f t="shared" ref="E13:E15" si="0">E28</f>
        <v>4598.2</v>
      </c>
      <c r="F13" s="359">
        <f>F28</f>
        <v>804</v>
      </c>
      <c r="G13" s="323">
        <f t="shared" ref="G13:G15" si="1">F13/E13</f>
        <v>0.17485102866339003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534"/>
    </row>
    <row r="14" spans="1:54" ht="33.6" customHeight="1" x14ac:dyDescent="0.25">
      <c r="A14" s="605"/>
      <c r="B14" s="605"/>
      <c r="C14" s="605"/>
      <c r="D14" s="259" t="s">
        <v>2</v>
      </c>
      <c r="E14" s="360">
        <f t="shared" si="0"/>
        <v>63576.6</v>
      </c>
      <c r="F14" s="359">
        <f>F29</f>
        <v>5192.1000000000004</v>
      </c>
      <c r="G14" s="323">
        <f t="shared" si="1"/>
        <v>8.1666839686299689E-2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534"/>
    </row>
    <row r="15" spans="1:54" ht="15.75" x14ac:dyDescent="0.25">
      <c r="A15" s="605"/>
      <c r="B15" s="605"/>
      <c r="C15" s="605"/>
      <c r="D15" s="324" t="s">
        <v>43</v>
      </c>
      <c r="E15" s="360">
        <f t="shared" si="0"/>
        <v>660654.39999999991</v>
      </c>
      <c r="F15" s="359">
        <f>F30</f>
        <v>93667.199999999997</v>
      </c>
      <c r="G15" s="323">
        <f t="shared" si="1"/>
        <v>0.14177942355337375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534"/>
    </row>
    <row r="16" spans="1:54" ht="30.75" hidden="1" customHeight="1" x14ac:dyDescent="0.25">
      <c r="A16" s="605"/>
      <c r="B16" s="605"/>
      <c r="C16" s="605"/>
      <c r="D16" s="325" t="s">
        <v>267</v>
      </c>
      <c r="E16" s="360"/>
      <c r="F16" s="360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534"/>
    </row>
    <row r="17" spans="1:54" ht="18.75" customHeight="1" x14ac:dyDescent="0.25">
      <c r="A17" s="502" t="s">
        <v>277</v>
      </c>
      <c r="B17" s="503"/>
      <c r="C17" s="504"/>
      <c r="D17" s="268" t="s">
        <v>41</v>
      </c>
      <c r="E17" s="361"/>
      <c r="F17" s="361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509"/>
    </row>
    <row r="18" spans="1:54" ht="31.5" x14ac:dyDescent="0.25">
      <c r="A18" s="505"/>
      <c r="B18" s="506"/>
      <c r="C18" s="507"/>
      <c r="D18" s="269" t="s">
        <v>37</v>
      </c>
      <c r="E18" s="362"/>
      <c r="F18" s="363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10"/>
    </row>
    <row r="19" spans="1:54" ht="33.6" customHeight="1" x14ac:dyDescent="0.25">
      <c r="A19" s="505"/>
      <c r="B19" s="506"/>
      <c r="C19" s="507"/>
      <c r="D19" s="270" t="s">
        <v>2</v>
      </c>
      <c r="E19" s="364"/>
      <c r="F19" s="365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10"/>
    </row>
    <row r="20" spans="1:54" ht="15.75" x14ac:dyDescent="0.25">
      <c r="A20" s="505"/>
      <c r="B20" s="506"/>
      <c r="C20" s="507"/>
      <c r="D20" s="271" t="s">
        <v>43</v>
      </c>
      <c r="E20" s="364"/>
      <c r="F20" s="365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10"/>
    </row>
    <row r="21" spans="1:54" ht="34.9" customHeight="1" x14ac:dyDescent="0.25">
      <c r="A21" s="505"/>
      <c r="B21" s="508"/>
      <c r="C21" s="507"/>
      <c r="D21" s="272" t="s">
        <v>267</v>
      </c>
      <c r="E21" s="364"/>
      <c r="F21" s="365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10"/>
    </row>
    <row r="22" spans="1:54" ht="17.25" customHeight="1" x14ac:dyDescent="0.25">
      <c r="A22" s="524" t="s">
        <v>276</v>
      </c>
      <c r="B22" s="503"/>
      <c r="C22" s="504"/>
      <c r="D22" s="268" t="s">
        <v>41</v>
      </c>
      <c r="E22" s="366"/>
      <c r="F22" s="361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10"/>
    </row>
    <row r="23" spans="1:54" ht="31.5" x14ac:dyDescent="0.25">
      <c r="A23" s="573"/>
      <c r="B23" s="506"/>
      <c r="C23" s="507"/>
      <c r="D23" s="270" t="s">
        <v>37</v>
      </c>
      <c r="E23" s="367"/>
      <c r="F23" s="368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10"/>
    </row>
    <row r="24" spans="1:54" ht="31.15" customHeight="1" x14ac:dyDescent="0.25">
      <c r="A24" s="573"/>
      <c r="B24" s="506"/>
      <c r="C24" s="507"/>
      <c r="D24" s="270" t="s">
        <v>2</v>
      </c>
      <c r="E24" s="364"/>
      <c r="F24" s="365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10"/>
    </row>
    <row r="25" spans="1:54" ht="15.75" x14ac:dyDescent="0.25">
      <c r="A25" s="573"/>
      <c r="B25" s="506"/>
      <c r="C25" s="507"/>
      <c r="D25" s="273" t="s">
        <v>43</v>
      </c>
      <c r="E25" s="364"/>
      <c r="F25" s="365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10"/>
    </row>
    <row r="26" spans="1:54" s="243" customFormat="1" ht="37.15" customHeight="1" x14ac:dyDescent="0.25">
      <c r="A26" s="574"/>
      <c r="B26" s="575"/>
      <c r="C26" s="576"/>
      <c r="D26" s="274" t="s">
        <v>267</v>
      </c>
      <c r="E26" s="360"/>
      <c r="F26" s="360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10"/>
    </row>
    <row r="27" spans="1:54" ht="37.15" customHeight="1" x14ac:dyDescent="0.25">
      <c r="A27" s="524" t="s">
        <v>274</v>
      </c>
      <c r="B27" s="525"/>
      <c r="C27" s="526"/>
      <c r="D27" s="268" t="s">
        <v>41</v>
      </c>
      <c r="E27" s="358">
        <f>E28+E29+E30</f>
        <v>728829.2</v>
      </c>
      <c r="F27" s="358">
        <f>F28+F29+F30</f>
        <v>99663.3</v>
      </c>
      <c r="G27" s="322">
        <f>F27/E27</f>
        <v>0.13674438400656835</v>
      </c>
      <c r="H27" s="192" t="s">
        <v>275</v>
      </c>
      <c r="I27" s="190" t="s">
        <v>275</v>
      </c>
      <c r="J27" s="192" t="s">
        <v>275</v>
      </c>
      <c r="K27" s="190" t="s">
        <v>275</v>
      </c>
      <c r="L27" s="192" t="s">
        <v>275</v>
      </c>
      <c r="M27" s="190" t="s">
        <v>275</v>
      </c>
      <c r="N27" s="192" t="s">
        <v>275</v>
      </c>
      <c r="O27" s="190" t="s">
        <v>275</v>
      </c>
      <c r="P27" s="192" t="s">
        <v>275</v>
      </c>
      <c r="Q27" s="190" t="s">
        <v>275</v>
      </c>
      <c r="R27" s="192" t="s">
        <v>275</v>
      </c>
      <c r="S27" s="190" t="s">
        <v>275</v>
      </c>
      <c r="T27" s="192" t="s">
        <v>275</v>
      </c>
      <c r="U27" s="190" t="s">
        <v>275</v>
      </c>
      <c r="V27" s="192" t="s">
        <v>275</v>
      </c>
      <c r="W27" s="190" t="s">
        <v>275</v>
      </c>
      <c r="X27" s="192" t="s">
        <v>275</v>
      </c>
      <c r="Y27" s="190" t="s">
        <v>275</v>
      </c>
      <c r="Z27" s="192" t="s">
        <v>275</v>
      </c>
      <c r="AA27" s="190" t="s">
        <v>275</v>
      </c>
      <c r="AB27" s="192" t="s">
        <v>275</v>
      </c>
      <c r="AC27" s="190" t="s">
        <v>275</v>
      </c>
      <c r="AD27" s="192" t="s">
        <v>275</v>
      </c>
      <c r="AE27" s="190" t="s">
        <v>275</v>
      </c>
      <c r="AF27" s="192" t="s">
        <v>275</v>
      </c>
      <c r="AG27" s="190" t="s">
        <v>275</v>
      </c>
      <c r="AH27" s="192" t="s">
        <v>275</v>
      </c>
      <c r="AI27" s="190" t="s">
        <v>275</v>
      </c>
      <c r="AJ27" s="192" t="s">
        <v>275</v>
      </c>
      <c r="AK27" s="190" t="s">
        <v>275</v>
      </c>
      <c r="AL27" s="192" t="s">
        <v>275</v>
      </c>
      <c r="AM27" s="190" t="s">
        <v>275</v>
      </c>
      <c r="AN27" s="192" t="s">
        <v>275</v>
      </c>
      <c r="AO27" s="190" t="s">
        <v>275</v>
      </c>
      <c r="AP27" s="192" t="s">
        <v>275</v>
      </c>
      <c r="AQ27" s="190" t="s">
        <v>275</v>
      </c>
      <c r="AR27" s="192" t="s">
        <v>275</v>
      </c>
      <c r="AS27" s="190" t="s">
        <v>275</v>
      </c>
      <c r="AT27" s="192" t="s">
        <v>275</v>
      </c>
      <c r="AU27" s="190" t="s">
        <v>275</v>
      </c>
      <c r="AV27" s="192" t="s">
        <v>275</v>
      </c>
      <c r="AW27" s="190" t="s">
        <v>275</v>
      </c>
      <c r="AX27" s="192" t="s">
        <v>275</v>
      </c>
      <c r="AY27" s="190" t="s">
        <v>275</v>
      </c>
      <c r="AZ27" s="192" t="s">
        <v>275</v>
      </c>
      <c r="BA27" s="190" t="s">
        <v>275</v>
      </c>
      <c r="BB27" s="267"/>
    </row>
    <row r="28" spans="1:54" ht="37.15" customHeight="1" x14ac:dyDescent="0.25">
      <c r="A28" s="527"/>
      <c r="B28" s="528"/>
      <c r="C28" s="529"/>
      <c r="D28" s="270" t="s">
        <v>37</v>
      </c>
      <c r="E28" s="373">
        <f>E86</f>
        <v>4598.2</v>
      </c>
      <c r="F28" s="373">
        <f>F86</f>
        <v>804</v>
      </c>
      <c r="G28" s="323">
        <f>F28/E28</f>
        <v>0.17485102866339003</v>
      </c>
      <c r="H28" s="192" t="s">
        <v>275</v>
      </c>
      <c r="I28" s="190" t="s">
        <v>275</v>
      </c>
      <c r="J28" s="192" t="s">
        <v>275</v>
      </c>
      <c r="K28" s="190" t="s">
        <v>275</v>
      </c>
      <c r="L28" s="192" t="s">
        <v>275</v>
      </c>
      <c r="M28" s="190" t="s">
        <v>275</v>
      </c>
      <c r="N28" s="192" t="s">
        <v>275</v>
      </c>
      <c r="O28" s="190" t="s">
        <v>275</v>
      </c>
      <c r="P28" s="192" t="s">
        <v>275</v>
      </c>
      <c r="Q28" s="190" t="s">
        <v>275</v>
      </c>
      <c r="R28" s="192" t="s">
        <v>275</v>
      </c>
      <c r="S28" s="190" t="s">
        <v>275</v>
      </c>
      <c r="T28" s="192" t="s">
        <v>275</v>
      </c>
      <c r="U28" s="190" t="s">
        <v>275</v>
      </c>
      <c r="V28" s="192" t="s">
        <v>275</v>
      </c>
      <c r="W28" s="190" t="s">
        <v>275</v>
      </c>
      <c r="X28" s="192" t="s">
        <v>275</v>
      </c>
      <c r="Y28" s="190" t="s">
        <v>275</v>
      </c>
      <c r="Z28" s="192" t="s">
        <v>275</v>
      </c>
      <c r="AA28" s="190" t="s">
        <v>275</v>
      </c>
      <c r="AB28" s="192" t="s">
        <v>275</v>
      </c>
      <c r="AC28" s="190" t="s">
        <v>275</v>
      </c>
      <c r="AD28" s="192" t="s">
        <v>275</v>
      </c>
      <c r="AE28" s="190" t="s">
        <v>275</v>
      </c>
      <c r="AF28" s="192" t="s">
        <v>275</v>
      </c>
      <c r="AG28" s="190" t="s">
        <v>275</v>
      </c>
      <c r="AH28" s="192" t="s">
        <v>275</v>
      </c>
      <c r="AI28" s="190" t="s">
        <v>275</v>
      </c>
      <c r="AJ28" s="192" t="s">
        <v>275</v>
      </c>
      <c r="AK28" s="190" t="s">
        <v>275</v>
      </c>
      <c r="AL28" s="192" t="s">
        <v>275</v>
      </c>
      <c r="AM28" s="190" t="s">
        <v>275</v>
      </c>
      <c r="AN28" s="192" t="s">
        <v>275</v>
      </c>
      <c r="AO28" s="190" t="s">
        <v>275</v>
      </c>
      <c r="AP28" s="192" t="s">
        <v>275</v>
      </c>
      <c r="AQ28" s="190" t="s">
        <v>275</v>
      </c>
      <c r="AR28" s="192" t="s">
        <v>275</v>
      </c>
      <c r="AS28" s="190" t="s">
        <v>275</v>
      </c>
      <c r="AT28" s="192" t="s">
        <v>275</v>
      </c>
      <c r="AU28" s="190" t="s">
        <v>275</v>
      </c>
      <c r="AV28" s="192" t="s">
        <v>275</v>
      </c>
      <c r="AW28" s="190" t="s">
        <v>275</v>
      </c>
      <c r="AX28" s="192" t="s">
        <v>275</v>
      </c>
      <c r="AY28" s="190" t="s">
        <v>275</v>
      </c>
      <c r="AZ28" s="192" t="s">
        <v>275</v>
      </c>
      <c r="BA28" s="190" t="s">
        <v>275</v>
      </c>
      <c r="BB28" s="267"/>
    </row>
    <row r="29" spans="1:54" ht="37.15" customHeight="1" x14ac:dyDescent="0.25">
      <c r="A29" s="527"/>
      <c r="B29" s="528"/>
      <c r="C29" s="529"/>
      <c r="D29" s="270" t="s">
        <v>2</v>
      </c>
      <c r="E29" s="359">
        <f>E87</f>
        <v>63576.6</v>
      </c>
      <c r="F29" s="373">
        <f>F87</f>
        <v>5192.1000000000004</v>
      </c>
      <c r="G29" s="323">
        <f>F29/E29</f>
        <v>8.1666839686299689E-2</v>
      </c>
      <c r="H29" s="192" t="s">
        <v>275</v>
      </c>
      <c r="I29" s="190" t="s">
        <v>275</v>
      </c>
      <c r="J29" s="192" t="s">
        <v>275</v>
      </c>
      <c r="K29" s="190" t="s">
        <v>275</v>
      </c>
      <c r="L29" s="192" t="s">
        <v>275</v>
      </c>
      <c r="M29" s="190" t="s">
        <v>275</v>
      </c>
      <c r="N29" s="192" t="s">
        <v>275</v>
      </c>
      <c r="O29" s="190" t="s">
        <v>275</v>
      </c>
      <c r="P29" s="192" t="s">
        <v>275</v>
      </c>
      <c r="Q29" s="190" t="s">
        <v>275</v>
      </c>
      <c r="R29" s="192" t="s">
        <v>275</v>
      </c>
      <c r="S29" s="190" t="s">
        <v>275</v>
      </c>
      <c r="T29" s="192" t="s">
        <v>275</v>
      </c>
      <c r="U29" s="190" t="s">
        <v>275</v>
      </c>
      <c r="V29" s="192" t="s">
        <v>275</v>
      </c>
      <c r="W29" s="190" t="s">
        <v>275</v>
      </c>
      <c r="X29" s="192" t="s">
        <v>275</v>
      </c>
      <c r="Y29" s="190" t="s">
        <v>275</v>
      </c>
      <c r="Z29" s="192" t="s">
        <v>275</v>
      </c>
      <c r="AA29" s="190" t="s">
        <v>275</v>
      </c>
      <c r="AB29" s="192" t="s">
        <v>275</v>
      </c>
      <c r="AC29" s="190" t="s">
        <v>275</v>
      </c>
      <c r="AD29" s="192" t="s">
        <v>275</v>
      </c>
      <c r="AE29" s="190" t="s">
        <v>275</v>
      </c>
      <c r="AF29" s="192" t="s">
        <v>275</v>
      </c>
      <c r="AG29" s="190" t="s">
        <v>275</v>
      </c>
      <c r="AH29" s="192" t="s">
        <v>275</v>
      </c>
      <c r="AI29" s="190" t="s">
        <v>275</v>
      </c>
      <c r="AJ29" s="192" t="s">
        <v>275</v>
      </c>
      <c r="AK29" s="190" t="s">
        <v>275</v>
      </c>
      <c r="AL29" s="192" t="s">
        <v>275</v>
      </c>
      <c r="AM29" s="190" t="s">
        <v>275</v>
      </c>
      <c r="AN29" s="192" t="s">
        <v>275</v>
      </c>
      <c r="AO29" s="190" t="s">
        <v>275</v>
      </c>
      <c r="AP29" s="192" t="s">
        <v>275</v>
      </c>
      <c r="AQ29" s="190" t="s">
        <v>275</v>
      </c>
      <c r="AR29" s="192" t="s">
        <v>275</v>
      </c>
      <c r="AS29" s="190" t="s">
        <v>275</v>
      </c>
      <c r="AT29" s="192" t="s">
        <v>275</v>
      </c>
      <c r="AU29" s="190" t="s">
        <v>275</v>
      </c>
      <c r="AV29" s="192" t="s">
        <v>275</v>
      </c>
      <c r="AW29" s="190" t="s">
        <v>275</v>
      </c>
      <c r="AX29" s="192" t="s">
        <v>275</v>
      </c>
      <c r="AY29" s="190" t="s">
        <v>275</v>
      </c>
      <c r="AZ29" s="192" t="s">
        <v>275</v>
      </c>
      <c r="BA29" s="190" t="s">
        <v>275</v>
      </c>
      <c r="BB29" s="267"/>
    </row>
    <row r="30" spans="1:54" ht="37.15" customHeight="1" x14ac:dyDescent="0.25">
      <c r="A30" s="527"/>
      <c r="B30" s="528"/>
      <c r="C30" s="529"/>
      <c r="D30" s="273" t="s">
        <v>43</v>
      </c>
      <c r="E30" s="359">
        <f>E88+E93+E98+E103</f>
        <v>660654.39999999991</v>
      </c>
      <c r="F30" s="373">
        <f>F52+F58+F69+F74+F78</f>
        <v>93667.199999999997</v>
      </c>
      <c r="G30" s="323">
        <f>F30/E30</f>
        <v>0.14177942355337375</v>
      </c>
      <c r="H30" s="192" t="s">
        <v>275</v>
      </c>
      <c r="I30" s="190" t="s">
        <v>275</v>
      </c>
      <c r="J30" s="192" t="s">
        <v>275</v>
      </c>
      <c r="K30" s="190" t="s">
        <v>275</v>
      </c>
      <c r="L30" s="192" t="s">
        <v>275</v>
      </c>
      <c r="M30" s="190" t="s">
        <v>275</v>
      </c>
      <c r="N30" s="192" t="s">
        <v>275</v>
      </c>
      <c r="O30" s="190" t="s">
        <v>275</v>
      </c>
      <c r="P30" s="192" t="s">
        <v>275</v>
      </c>
      <c r="Q30" s="190" t="s">
        <v>275</v>
      </c>
      <c r="R30" s="192" t="s">
        <v>275</v>
      </c>
      <c r="S30" s="190" t="s">
        <v>275</v>
      </c>
      <c r="T30" s="192" t="s">
        <v>275</v>
      </c>
      <c r="U30" s="190" t="s">
        <v>275</v>
      </c>
      <c r="V30" s="192" t="s">
        <v>275</v>
      </c>
      <c r="W30" s="190" t="s">
        <v>275</v>
      </c>
      <c r="X30" s="192" t="s">
        <v>275</v>
      </c>
      <c r="Y30" s="190" t="s">
        <v>275</v>
      </c>
      <c r="Z30" s="192" t="s">
        <v>275</v>
      </c>
      <c r="AA30" s="190" t="s">
        <v>275</v>
      </c>
      <c r="AB30" s="192" t="s">
        <v>275</v>
      </c>
      <c r="AC30" s="190" t="s">
        <v>275</v>
      </c>
      <c r="AD30" s="192" t="s">
        <v>275</v>
      </c>
      <c r="AE30" s="190" t="s">
        <v>275</v>
      </c>
      <c r="AF30" s="192" t="s">
        <v>275</v>
      </c>
      <c r="AG30" s="190" t="s">
        <v>275</v>
      </c>
      <c r="AH30" s="192" t="s">
        <v>275</v>
      </c>
      <c r="AI30" s="190" t="s">
        <v>275</v>
      </c>
      <c r="AJ30" s="192" t="s">
        <v>275</v>
      </c>
      <c r="AK30" s="190" t="s">
        <v>275</v>
      </c>
      <c r="AL30" s="192" t="s">
        <v>275</v>
      </c>
      <c r="AM30" s="190" t="s">
        <v>275</v>
      </c>
      <c r="AN30" s="192" t="s">
        <v>275</v>
      </c>
      <c r="AO30" s="190" t="s">
        <v>275</v>
      </c>
      <c r="AP30" s="192" t="s">
        <v>275</v>
      </c>
      <c r="AQ30" s="190" t="s">
        <v>275</v>
      </c>
      <c r="AR30" s="192" t="s">
        <v>275</v>
      </c>
      <c r="AS30" s="190" t="s">
        <v>275</v>
      </c>
      <c r="AT30" s="192" t="s">
        <v>275</v>
      </c>
      <c r="AU30" s="190" t="s">
        <v>275</v>
      </c>
      <c r="AV30" s="192" t="s">
        <v>275</v>
      </c>
      <c r="AW30" s="190" t="s">
        <v>275</v>
      </c>
      <c r="AX30" s="192" t="s">
        <v>275</v>
      </c>
      <c r="AY30" s="190" t="s">
        <v>275</v>
      </c>
      <c r="AZ30" s="192" t="s">
        <v>275</v>
      </c>
      <c r="BA30" s="190" t="s">
        <v>275</v>
      </c>
      <c r="BB30" s="267"/>
    </row>
    <row r="31" spans="1:54" ht="37.15" hidden="1" customHeight="1" x14ac:dyDescent="0.25">
      <c r="A31" s="530"/>
      <c r="B31" s="531"/>
      <c r="C31" s="532"/>
      <c r="D31" s="274" t="s">
        <v>267</v>
      </c>
      <c r="E31" s="360"/>
      <c r="F31" s="360"/>
      <c r="G31" s="204"/>
      <c r="H31" s="192" t="s">
        <v>275</v>
      </c>
      <c r="I31" s="190" t="s">
        <v>275</v>
      </c>
      <c r="J31" s="192" t="s">
        <v>275</v>
      </c>
      <c r="K31" s="190" t="s">
        <v>275</v>
      </c>
      <c r="L31" s="192" t="s">
        <v>275</v>
      </c>
      <c r="M31" s="190" t="s">
        <v>275</v>
      </c>
      <c r="N31" s="192" t="s">
        <v>275</v>
      </c>
      <c r="O31" s="190" t="s">
        <v>275</v>
      </c>
      <c r="P31" s="192" t="s">
        <v>275</v>
      </c>
      <c r="Q31" s="190" t="s">
        <v>275</v>
      </c>
      <c r="R31" s="192" t="s">
        <v>275</v>
      </c>
      <c r="S31" s="190" t="s">
        <v>275</v>
      </c>
      <c r="T31" s="192" t="s">
        <v>275</v>
      </c>
      <c r="U31" s="190" t="s">
        <v>275</v>
      </c>
      <c r="V31" s="192" t="s">
        <v>275</v>
      </c>
      <c r="W31" s="190" t="s">
        <v>275</v>
      </c>
      <c r="X31" s="192" t="s">
        <v>275</v>
      </c>
      <c r="Y31" s="190" t="s">
        <v>275</v>
      </c>
      <c r="Z31" s="192" t="s">
        <v>275</v>
      </c>
      <c r="AA31" s="190" t="s">
        <v>275</v>
      </c>
      <c r="AB31" s="192" t="s">
        <v>275</v>
      </c>
      <c r="AC31" s="190" t="s">
        <v>275</v>
      </c>
      <c r="AD31" s="192" t="s">
        <v>275</v>
      </c>
      <c r="AE31" s="190" t="s">
        <v>275</v>
      </c>
      <c r="AF31" s="192" t="s">
        <v>275</v>
      </c>
      <c r="AG31" s="190" t="s">
        <v>275</v>
      </c>
      <c r="AH31" s="192" t="s">
        <v>275</v>
      </c>
      <c r="AI31" s="190" t="s">
        <v>275</v>
      </c>
      <c r="AJ31" s="192" t="s">
        <v>275</v>
      </c>
      <c r="AK31" s="190" t="s">
        <v>275</v>
      </c>
      <c r="AL31" s="192" t="s">
        <v>275</v>
      </c>
      <c r="AM31" s="190" t="s">
        <v>275</v>
      </c>
      <c r="AN31" s="192" t="s">
        <v>275</v>
      </c>
      <c r="AO31" s="190" t="s">
        <v>275</v>
      </c>
      <c r="AP31" s="192" t="s">
        <v>275</v>
      </c>
      <c r="AQ31" s="190" t="s">
        <v>275</v>
      </c>
      <c r="AR31" s="192" t="s">
        <v>275</v>
      </c>
      <c r="AS31" s="190" t="s">
        <v>275</v>
      </c>
      <c r="AT31" s="192" t="s">
        <v>275</v>
      </c>
      <c r="AU31" s="190" t="s">
        <v>275</v>
      </c>
      <c r="AV31" s="192" t="s">
        <v>275</v>
      </c>
      <c r="AW31" s="190" t="s">
        <v>275</v>
      </c>
      <c r="AX31" s="192" t="s">
        <v>275</v>
      </c>
      <c r="AY31" s="190" t="s">
        <v>275</v>
      </c>
      <c r="AZ31" s="192" t="s">
        <v>275</v>
      </c>
      <c r="BA31" s="190" t="s">
        <v>275</v>
      </c>
      <c r="BB31" s="267"/>
    </row>
    <row r="32" spans="1:54" s="113" customFormat="1" ht="15.75" x14ac:dyDescent="0.25">
      <c r="A32" s="577" t="s">
        <v>325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8"/>
      <c r="AG32" s="578"/>
      <c r="AH32" s="578"/>
      <c r="AI32" s="578"/>
      <c r="AJ32" s="578"/>
      <c r="AK32" s="578"/>
      <c r="AL32" s="578"/>
      <c r="AM32" s="578"/>
      <c r="AN32" s="578"/>
      <c r="AO32" s="578"/>
      <c r="AP32" s="578"/>
      <c r="AQ32" s="578"/>
      <c r="AR32" s="578"/>
      <c r="AS32" s="578"/>
      <c r="AT32" s="578"/>
      <c r="AU32" s="578"/>
      <c r="AV32" s="578"/>
      <c r="AW32" s="578"/>
      <c r="AX32" s="578"/>
      <c r="AY32" s="578"/>
      <c r="AZ32" s="578"/>
      <c r="BA32" s="578"/>
      <c r="BB32" s="579"/>
    </row>
    <row r="33" spans="1:54" ht="18.75" customHeight="1" x14ac:dyDescent="0.25">
      <c r="A33" s="519" t="s">
        <v>1</v>
      </c>
      <c r="B33" s="521" t="s">
        <v>326</v>
      </c>
      <c r="C33" s="610" t="s">
        <v>354</v>
      </c>
      <c r="D33" s="220" t="s">
        <v>41</v>
      </c>
      <c r="E33" s="358">
        <f>E34+E35+E36</f>
        <v>536538.80000000005</v>
      </c>
      <c r="F33" s="358">
        <f>F34+F35+F36</f>
        <v>80394.900000000009</v>
      </c>
      <c r="G33" s="322">
        <f>F33/E33</f>
        <v>0.14983986246661005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11"/>
    </row>
    <row r="34" spans="1:54" ht="31.5" x14ac:dyDescent="0.25">
      <c r="A34" s="520"/>
      <c r="B34" s="522"/>
      <c r="C34" s="611"/>
      <c r="D34" s="259" t="s">
        <v>37</v>
      </c>
      <c r="E34" s="369">
        <v>4598.2</v>
      </c>
      <c r="F34" s="359">
        <v>804</v>
      </c>
      <c r="G34" s="323">
        <f>F34/E34</f>
        <v>0.17485102866339003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12"/>
    </row>
    <row r="35" spans="1:54" ht="46.5" customHeight="1" x14ac:dyDescent="0.25">
      <c r="A35" s="520"/>
      <c r="B35" s="522"/>
      <c r="C35" s="611"/>
      <c r="D35" s="259" t="s">
        <v>2</v>
      </c>
      <c r="E35" s="369">
        <v>63576.6</v>
      </c>
      <c r="F35" s="359">
        <v>5192.1000000000004</v>
      </c>
      <c r="G35" s="323">
        <f>F35/E35</f>
        <v>8.1666839686299689E-2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12"/>
    </row>
    <row r="36" spans="1:54" ht="27.2" customHeight="1" x14ac:dyDescent="0.25">
      <c r="A36" s="520"/>
      <c r="B36" s="523"/>
      <c r="C36" s="612"/>
      <c r="D36" s="324" t="s">
        <v>43</v>
      </c>
      <c r="E36" s="369">
        <v>468364</v>
      </c>
      <c r="F36" s="359">
        <v>74398.8</v>
      </c>
      <c r="G36" s="323">
        <f>F36/E36</f>
        <v>0.15884824623583368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12"/>
    </row>
    <row r="37" spans="1:54" s="243" customFormat="1" ht="36.6" hidden="1" customHeight="1" x14ac:dyDescent="0.25">
      <c r="A37" s="520"/>
      <c r="B37" s="374"/>
      <c r="C37" s="329"/>
      <c r="D37" s="325" t="s">
        <v>267</v>
      </c>
      <c r="E37" s="359"/>
      <c r="F37" s="359"/>
      <c r="G37" s="323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12"/>
    </row>
    <row r="38" spans="1:54" ht="18.75" customHeight="1" x14ac:dyDescent="0.25">
      <c r="A38" s="519" t="s">
        <v>3</v>
      </c>
      <c r="B38" s="521" t="s">
        <v>327</v>
      </c>
      <c r="C38" s="610" t="s">
        <v>354</v>
      </c>
      <c r="D38" s="220" t="s">
        <v>41</v>
      </c>
      <c r="E38" s="358">
        <f>E39+E40+E41</f>
        <v>9470.7999999999993</v>
      </c>
      <c r="F38" s="358">
        <f>F39+F40+F41</f>
        <v>1043.4000000000001</v>
      </c>
      <c r="G38" s="322">
        <f>F38/E38</f>
        <v>0.11017020737424507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11"/>
    </row>
    <row r="39" spans="1:54" ht="31.9" customHeight="1" x14ac:dyDescent="0.25">
      <c r="A39" s="520"/>
      <c r="B39" s="522"/>
      <c r="C39" s="611"/>
      <c r="D39" s="259" t="s">
        <v>37</v>
      </c>
      <c r="E39" s="359">
        <v>0</v>
      </c>
      <c r="F39" s="359"/>
      <c r="G39" s="323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12"/>
    </row>
    <row r="40" spans="1:54" ht="34.9" customHeight="1" x14ac:dyDescent="0.25">
      <c r="A40" s="520"/>
      <c r="B40" s="522"/>
      <c r="C40" s="611"/>
      <c r="D40" s="259" t="s">
        <v>2</v>
      </c>
      <c r="E40" s="359">
        <v>0</v>
      </c>
      <c r="F40" s="359"/>
      <c r="G40" s="323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12"/>
    </row>
    <row r="41" spans="1:54" ht="21.75" customHeight="1" x14ac:dyDescent="0.25">
      <c r="A41" s="520"/>
      <c r="B41" s="523"/>
      <c r="C41" s="612"/>
      <c r="D41" s="324" t="s">
        <v>43</v>
      </c>
      <c r="E41" s="369">
        <v>9470.7999999999993</v>
      </c>
      <c r="F41" s="359">
        <v>1043.4000000000001</v>
      </c>
      <c r="G41" s="322">
        <f>F41/E41</f>
        <v>0.11017020737424507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12"/>
    </row>
    <row r="42" spans="1:54" ht="34.9" hidden="1" customHeight="1" x14ac:dyDescent="0.25">
      <c r="A42" s="520"/>
      <c r="B42" s="374"/>
      <c r="C42" s="329"/>
      <c r="D42" s="325" t="s">
        <v>267</v>
      </c>
      <c r="E42" s="359"/>
      <c r="F42" s="359"/>
      <c r="G42" s="323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12"/>
    </row>
    <row r="43" spans="1:54" s="243" customFormat="1" ht="22.15" customHeight="1" x14ac:dyDescent="0.25">
      <c r="A43" s="519" t="s">
        <v>4</v>
      </c>
      <c r="B43" s="521" t="s">
        <v>328</v>
      </c>
      <c r="C43" s="613" t="s">
        <v>354</v>
      </c>
      <c r="D43" s="220" t="s">
        <v>41</v>
      </c>
      <c r="E43" s="358">
        <f>E44+E45+E46</f>
        <v>1563.7</v>
      </c>
      <c r="F43" s="358">
        <v>0</v>
      </c>
      <c r="G43" s="322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11"/>
    </row>
    <row r="44" spans="1:54" ht="31.5" x14ac:dyDescent="0.25">
      <c r="A44" s="520"/>
      <c r="B44" s="522"/>
      <c r="C44" s="614"/>
      <c r="D44" s="259" t="s">
        <v>37</v>
      </c>
      <c r="E44" s="359">
        <v>0</v>
      </c>
      <c r="F44" s="359"/>
      <c r="G44" s="323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12"/>
    </row>
    <row r="45" spans="1:54" ht="31.15" customHeight="1" x14ac:dyDescent="0.25">
      <c r="A45" s="520"/>
      <c r="B45" s="522"/>
      <c r="C45" s="614"/>
      <c r="D45" s="259" t="s">
        <v>2</v>
      </c>
      <c r="E45" s="359">
        <v>0</v>
      </c>
      <c r="F45" s="359"/>
      <c r="G45" s="323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12"/>
    </row>
    <row r="46" spans="1:54" ht="21.75" customHeight="1" x14ac:dyDescent="0.25">
      <c r="A46" s="520"/>
      <c r="B46" s="522"/>
      <c r="C46" s="614"/>
      <c r="D46" s="324" t="s">
        <v>43</v>
      </c>
      <c r="E46" s="369">
        <v>1563.7</v>
      </c>
      <c r="F46" s="359">
        <v>0</v>
      </c>
      <c r="G46" s="323">
        <f t="shared" si="3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12"/>
    </row>
    <row r="47" spans="1:54" ht="30" hidden="1" customHeight="1" x14ac:dyDescent="0.25">
      <c r="A47" s="520"/>
      <c r="B47" s="523"/>
      <c r="C47" s="615"/>
      <c r="D47" s="325" t="s">
        <v>267</v>
      </c>
      <c r="E47" s="359"/>
      <c r="F47" s="359"/>
      <c r="G47" s="323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12"/>
    </row>
    <row r="48" spans="1:54" ht="30" hidden="1" customHeight="1" x14ac:dyDescent="0.25">
      <c r="A48" s="376"/>
      <c r="B48" s="374"/>
      <c r="C48" s="329"/>
      <c r="D48" s="325" t="s">
        <v>267</v>
      </c>
      <c r="E48" s="359"/>
      <c r="F48" s="359"/>
      <c r="G48" s="323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78"/>
    </row>
    <row r="49" spans="1:54" ht="20.25" customHeight="1" x14ac:dyDescent="0.25">
      <c r="A49" s="513"/>
      <c r="B49" s="515" t="s">
        <v>268</v>
      </c>
      <c r="C49" s="517"/>
      <c r="D49" s="220" t="s">
        <v>41</v>
      </c>
      <c r="E49" s="358">
        <f>E50+E51+E52</f>
        <v>547573.30000000005</v>
      </c>
      <c r="F49" s="358">
        <f>F50+F51+F52</f>
        <v>81438.3</v>
      </c>
      <c r="G49" s="322">
        <f>F49/E49</f>
        <v>0.14872584181880305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509"/>
    </row>
    <row r="50" spans="1:54" ht="35.25" customHeight="1" x14ac:dyDescent="0.25">
      <c r="A50" s="514"/>
      <c r="B50" s="516"/>
      <c r="C50" s="518"/>
      <c r="D50" s="259" t="s">
        <v>37</v>
      </c>
      <c r="E50" s="359">
        <f>E34+E39+E44</f>
        <v>4598.2</v>
      </c>
      <c r="F50" s="359">
        <f>F34+F39+F44</f>
        <v>804</v>
      </c>
      <c r="G50" s="323">
        <f>F50/E50</f>
        <v>0.17485102866339003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534"/>
    </row>
    <row r="51" spans="1:54" ht="33" customHeight="1" x14ac:dyDescent="0.25">
      <c r="A51" s="514"/>
      <c r="B51" s="516"/>
      <c r="C51" s="518"/>
      <c r="D51" s="259" t="s">
        <v>2</v>
      </c>
      <c r="E51" s="359">
        <f t="shared" ref="E51:F52" si="4">E35+E40+E45</f>
        <v>63576.6</v>
      </c>
      <c r="F51" s="359">
        <f t="shared" si="4"/>
        <v>5192.1000000000004</v>
      </c>
      <c r="G51" s="323">
        <f>F51/E51</f>
        <v>8.1666839686299689E-2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534"/>
    </row>
    <row r="52" spans="1:54" ht="19.7" customHeight="1" x14ac:dyDescent="0.25">
      <c r="A52" s="514"/>
      <c r="B52" s="516"/>
      <c r="C52" s="518"/>
      <c r="D52" s="262" t="s">
        <v>43</v>
      </c>
      <c r="E52" s="359">
        <f t="shared" si="4"/>
        <v>479398.5</v>
      </c>
      <c r="F52" s="359">
        <f>F46+F41+F36</f>
        <v>75442.2</v>
      </c>
      <c r="G52" s="323">
        <f>F52/E52</f>
        <v>0.15736845234184085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534"/>
    </row>
    <row r="53" spans="1:54" ht="34.9" hidden="1" customHeight="1" x14ac:dyDescent="0.25">
      <c r="A53" s="514"/>
      <c r="B53" s="516"/>
      <c r="C53" s="518"/>
      <c r="D53" s="263" t="s">
        <v>267</v>
      </c>
      <c r="E53" s="319"/>
      <c r="F53" s="327"/>
      <c r="G53" s="323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534"/>
    </row>
    <row r="54" spans="1:54" ht="15.75" x14ac:dyDescent="0.25">
      <c r="A54" s="577" t="s">
        <v>330</v>
      </c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78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9"/>
    </row>
    <row r="55" spans="1:54" ht="22.5" customHeight="1" x14ac:dyDescent="0.25">
      <c r="A55" s="519" t="s">
        <v>6</v>
      </c>
      <c r="B55" s="517" t="s">
        <v>331</v>
      </c>
      <c r="C55" s="613" t="s">
        <v>353</v>
      </c>
      <c r="D55" s="220" t="s">
        <v>41</v>
      </c>
      <c r="E55" s="358">
        <f>E56+E57+E58</f>
        <v>118948.1</v>
      </c>
      <c r="F55" s="358">
        <f>F56+F57+F58</f>
        <v>12696.1</v>
      </c>
      <c r="G55" s="322">
        <f>F55/E55</f>
        <v>0.10673646741730217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11"/>
    </row>
    <row r="56" spans="1:54" ht="36.75" customHeight="1" x14ac:dyDescent="0.25">
      <c r="A56" s="520"/>
      <c r="B56" s="518"/>
      <c r="C56" s="614"/>
      <c r="D56" s="259" t="s">
        <v>37</v>
      </c>
      <c r="E56" s="360"/>
      <c r="F56" s="360"/>
      <c r="G56" s="323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12"/>
    </row>
    <row r="57" spans="1:54" ht="35.450000000000003" customHeight="1" x14ac:dyDescent="0.25">
      <c r="A57" s="520"/>
      <c r="B57" s="518"/>
      <c r="C57" s="614"/>
      <c r="D57" s="259" t="s">
        <v>2</v>
      </c>
      <c r="E57" s="365"/>
      <c r="F57" s="370"/>
      <c r="G57" s="323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12"/>
    </row>
    <row r="58" spans="1:54" ht="22.5" customHeight="1" x14ac:dyDescent="0.25">
      <c r="A58" s="520"/>
      <c r="B58" s="518"/>
      <c r="C58" s="614"/>
      <c r="D58" s="262" t="s">
        <v>43</v>
      </c>
      <c r="E58" s="369">
        <v>118948.1</v>
      </c>
      <c r="F58" s="370">
        <v>12696.1</v>
      </c>
      <c r="G58" s="323">
        <f>F58/E58</f>
        <v>0.10673646741730217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12"/>
    </row>
    <row r="59" spans="1:54" ht="38.450000000000003" hidden="1" customHeight="1" x14ac:dyDescent="0.25">
      <c r="A59" s="520"/>
      <c r="B59" s="518"/>
      <c r="C59" s="614"/>
      <c r="D59" s="263" t="s">
        <v>267</v>
      </c>
      <c r="E59" s="365"/>
      <c r="F59" s="365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12"/>
    </row>
    <row r="60" spans="1:54" ht="21" customHeight="1" x14ac:dyDescent="0.25">
      <c r="A60" s="519"/>
      <c r="B60" s="515" t="s">
        <v>269</v>
      </c>
      <c r="C60" s="517"/>
      <c r="D60" s="220" t="s">
        <v>41</v>
      </c>
      <c r="E60" s="358">
        <f>E61+E62+E63</f>
        <v>118948.1</v>
      </c>
      <c r="F60" s="358">
        <f>F61+F62+F63</f>
        <v>12696.1</v>
      </c>
      <c r="G60" s="322">
        <f>F60/E60</f>
        <v>0.10673646741730217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509"/>
    </row>
    <row r="61" spans="1:54" ht="31.5" x14ac:dyDescent="0.25">
      <c r="A61" s="520"/>
      <c r="B61" s="516"/>
      <c r="C61" s="518"/>
      <c r="D61" s="259" t="s">
        <v>37</v>
      </c>
      <c r="E61" s="360"/>
      <c r="F61" s="360"/>
      <c r="G61" s="323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534"/>
    </row>
    <row r="62" spans="1:54" ht="33" customHeight="1" x14ac:dyDescent="0.25">
      <c r="A62" s="520"/>
      <c r="B62" s="516"/>
      <c r="C62" s="518"/>
      <c r="D62" s="259" t="s">
        <v>2</v>
      </c>
      <c r="E62" s="360"/>
      <c r="F62" s="360"/>
      <c r="G62" s="323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534"/>
    </row>
    <row r="63" spans="1:54" ht="21" customHeight="1" x14ac:dyDescent="0.25">
      <c r="A63" s="520"/>
      <c r="B63" s="516"/>
      <c r="C63" s="518"/>
      <c r="D63" s="262" t="s">
        <v>43</v>
      </c>
      <c r="E63" s="369">
        <f>E58</f>
        <v>118948.1</v>
      </c>
      <c r="F63" s="369">
        <f>F58</f>
        <v>12696.1</v>
      </c>
      <c r="G63" s="323">
        <f>F63/E63</f>
        <v>0.10673646741730217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534"/>
    </row>
    <row r="64" spans="1:54" ht="28.9" hidden="1" customHeight="1" x14ac:dyDescent="0.25">
      <c r="A64" s="520"/>
      <c r="B64" s="516"/>
      <c r="C64" s="518"/>
      <c r="D64" s="263" t="s">
        <v>267</v>
      </c>
      <c r="E64" s="179"/>
      <c r="F64" s="354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534"/>
    </row>
    <row r="65" spans="1:54" ht="15.75" x14ac:dyDescent="0.25">
      <c r="A65" s="577" t="s">
        <v>332</v>
      </c>
      <c r="B65" s="578"/>
      <c r="C65" s="578"/>
      <c r="D65" s="578"/>
      <c r="E65" s="578"/>
      <c r="F65" s="578"/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  <c r="BB65" s="579"/>
    </row>
    <row r="66" spans="1:54" ht="22.5" customHeight="1" x14ac:dyDescent="0.25">
      <c r="A66" s="519" t="s">
        <v>16</v>
      </c>
      <c r="B66" s="517" t="s">
        <v>348</v>
      </c>
      <c r="C66" s="613" t="s">
        <v>350</v>
      </c>
      <c r="D66" s="220" t="s">
        <v>41</v>
      </c>
      <c r="E66" s="358">
        <f>E67+E68+E69</f>
        <v>21817.7</v>
      </c>
      <c r="F66" s="358">
        <f>F67+F68+F69</f>
        <v>2103</v>
      </c>
      <c r="G66" s="323">
        <f>F66/E66</f>
        <v>9.6389628604298339E-2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11"/>
    </row>
    <row r="67" spans="1:54" ht="36.75" customHeight="1" x14ac:dyDescent="0.25">
      <c r="A67" s="520"/>
      <c r="B67" s="518"/>
      <c r="C67" s="614"/>
      <c r="D67" s="259" t="s">
        <v>37</v>
      </c>
      <c r="E67" s="360"/>
      <c r="F67" s="360"/>
      <c r="G67" s="323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12"/>
    </row>
    <row r="68" spans="1:54" ht="35.450000000000003" customHeight="1" x14ac:dyDescent="0.25">
      <c r="A68" s="520"/>
      <c r="B68" s="518"/>
      <c r="C68" s="614"/>
      <c r="D68" s="259" t="s">
        <v>2</v>
      </c>
      <c r="E68" s="365"/>
      <c r="F68" s="365"/>
      <c r="G68" s="323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12"/>
    </row>
    <row r="69" spans="1:54" ht="22.5" customHeight="1" x14ac:dyDescent="0.25">
      <c r="A69" s="520"/>
      <c r="B69" s="518"/>
      <c r="C69" s="614"/>
      <c r="D69" s="262" t="s">
        <v>43</v>
      </c>
      <c r="E69" s="369">
        <v>21817.7</v>
      </c>
      <c r="F69" s="360">
        <v>2103</v>
      </c>
      <c r="G69" s="323">
        <f t="shared" si="7"/>
        <v>9.6389628604298339E-2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12"/>
    </row>
    <row r="70" spans="1:54" ht="38.450000000000003" hidden="1" customHeight="1" x14ac:dyDescent="0.25">
      <c r="A70" s="520"/>
      <c r="B70" s="518"/>
      <c r="C70" s="614"/>
      <c r="D70" s="263" t="s">
        <v>267</v>
      </c>
      <c r="E70" s="365"/>
      <c r="F70" s="365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12"/>
    </row>
    <row r="71" spans="1:54" ht="18.75" customHeight="1" x14ac:dyDescent="0.25">
      <c r="A71" s="604" t="s">
        <v>333</v>
      </c>
      <c r="B71" s="602" t="s">
        <v>349</v>
      </c>
      <c r="C71" s="616" t="s">
        <v>351</v>
      </c>
      <c r="D71" s="220" t="s">
        <v>41</v>
      </c>
      <c r="E71" s="358">
        <f>E72+E73+E74</f>
        <v>40490.100000000006</v>
      </c>
      <c r="F71" s="358">
        <f>F72+F73+F74</f>
        <v>3425.9</v>
      </c>
      <c r="G71" s="323">
        <f>F71/E71</f>
        <v>8.4610806098280811E-2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83"/>
    </row>
    <row r="72" spans="1:54" ht="31.9" customHeight="1" x14ac:dyDescent="0.25">
      <c r="A72" s="604"/>
      <c r="B72" s="602"/>
      <c r="C72" s="616"/>
      <c r="D72" s="259" t="s">
        <v>37</v>
      </c>
      <c r="E72" s="359">
        <v>0</v>
      </c>
      <c r="F72" s="359"/>
      <c r="G72" s="323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83"/>
    </row>
    <row r="73" spans="1:54" ht="34.9" customHeight="1" x14ac:dyDescent="0.25">
      <c r="A73" s="604"/>
      <c r="B73" s="602"/>
      <c r="C73" s="616"/>
      <c r="D73" s="259" t="s">
        <v>2</v>
      </c>
      <c r="E73" s="359">
        <v>0</v>
      </c>
      <c r="F73" s="359"/>
      <c r="G73" s="323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83"/>
    </row>
    <row r="74" spans="1:54" ht="21.75" customHeight="1" x14ac:dyDescent="0.25">
      <c r="A74" s="604"/>
      <c r="B74" s="602"/>
      <c r="C74" s="616"/>
      <c r="D74" s="324" t="s">
        <v>43</v>
      </c>
      <c r="E74" s="369">
        <f>30797.4+9692.7</f>
        <v>40490.100000000006</v>
      </c>
      <c r="F74" s="359">
        <v>3425.9</v>
      </c>
      <c r="G74" s="323">
        <f t="shared" si="8"/>
        <v>8.4610806098280811E-2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83"/>
    </row>
    <row r="75" spans="1:54" ht="18.75" customHeight="1" x14ac:dyDescent="0.25">
      <c r="A75" s="604" t="s">
        <v>346</v>
      </c>
      <c r="B75" s="602" t="s">
        <v>347</v>
      </c>
      <c r="C75" s="616" t="s">
        <v>352</v>
      </c>
      <c r="D75" s="220" t="s">
        <v>41</v>
      </c>
      <c r="E75" s="358">
        <f>E76+E77+E78</f>
        <v>695.9</v>
      </c>
      <c r="F75" s="358">
        <f>F76+F77+F78</f>
        <v>0</v>
      </c>
      <c r="G75" s="323">
        <f>F75/E75</f>
        <v>0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383"/>
    </row>
    <row r="76" spans="1:54" ht="31.9" customHeight="1" x14ac:dyDescent="0.25">
      <c r="A76" s="604"/>
      <c r="B76" s="602"/>
      <c r="C76" s="616"/>
      <c r="D76" s="259" t="s">
        <v>37</v>
      </c>
      <c r="E76" s="359">
        <v>0</v>
      </c>
      <c r="F76" s="359"/>
      <c r="G76" s="323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383"/>
    </row>
    <row r="77" spans="1:54" ht="56.25" customHeight="1" x14ac:dyDescent="0.25">
      <c r="A77" s="604"/>
      <c r="B77" s="602"/>
      <c r="C77" s="616"/>
      <c r="D77" s="259" t="s">
        <v>2</v>
      </c>
      <c r="E77" s="359">
        <v>0</v>
      </c>
      <c r="F77" s="359"/>
      <c r="G77" s="323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383"/>
    </row>
    <row r="78" spans="1:54" ht="36.75" customHeight="1" x14ac:dyDescent="0.25">
      <c r="A78" s="604"/>
      <c r="B78" s="602"/>
      <c r="C78" s="616"/>
      <c r="D78" s="324" t="s">
        <v>43</v>
      </c>
      <c r="E78" s="369">
        <v>695.9</v>
      </c>
      <c r="F78" s="359"/>
      <c r="G78" s="323">
        <f t="shared" si="9"/>
        <v>0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383"/>
    </row>
    <row r="79" spans="1:54" ht="21" customHeight="1" x14ac:dyDescent="0.25">
      <c r="A79" s="604"/>
      <c r="B79" s="605" t="s">
        <v>334</v>
      </c>
      <c r="C79" s="603"/>
      <c r="D79" s="220" t="s">
        <v>41</v>
      </c>
      <c r="E79" s="358">
        <f>E80+E81+E82</f>
        <v>63003.700000000004</v>
      </c>
      <c r="F79" s="358">
        <f>F80+F81+F82</f>
        <v>5528.9</v>
      </c>
      <c r="G79" s="322">
        <f>F79/E79</f>
        <v>8.775516358563068E-2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1"/>
    </row>
    <row r="80" spans="1:54" ht="31.5" x14ac:dyDescent="0.25">
      <c r="A80" s="604"/>
      <c r="B80" s="605"/>
      <c r="C80" s="603"/>
      <c r="D80" s="259" t="s">
        <v>37</v>
      </c>
      <c r="E80" s="360"/>
      <c r="F80" s="360"/>
      <c r="G80" s="323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1"/>
    </row>
    <row r="81" spans="1:54" ht="33" customHeight="1" x14ac:dyDescent="0.25">
      <c r="A81" s="604"/>
      <c r="B81" s="605"/>
      <c r="C81" s="603"/>
      <c r="D81" s="259" t="s">
        <v>2</v>
      </c>
      <c r="E81" s="360"/>
      <c r="F81" s="360"/>
      <c r="G81" s="323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1"/>
    </row>
    <row r="82" spans="1:54" ht="21" customHeight="1" x14ac:dyDescent="0.25">
      <c r="A82" s="604"/>
      <c r="B82" s="605"/>
      <c r="C82" s="603"/>
      <c r="D82" s="324" t="s">
        <v>43</v>
      </c>
      <c r="E82" s="369">
        <f>E69+E74+E78</f>
        <v>63003.700000000004</v>
      </c>
      <c r="F82" s="369">
        <f>F69+F74+F78</f>
        <v>5528.9</v>
      </c>
      <c r="G82" s="323">
        <f t="shared" si="10"/>
        <v>8.775516358563068E-2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1"/>
    </row>
    <row r="83" spans="1:54" ht="29.25" customHeight="1" x14ac:dyDescent="0.25">
      <c r="A83" s="598" t="s">
        <v>260</v>
      </c>
      <c r="B83" s="599"/>
      <c r="C83" s="599"/>
      <c r="D83" s="599"/>
      <c r="E83" s="599"/>
      <c r="F83" s="599"/>
      <c r="G83" s="599"/>
      <c r="H83" s="599"/>
      <c r="I83" s="599"/>
      <c r="J83" s="599"/>
      <c r="K83" s="599"/>
      <c r="L83" s="599"/>
      <c r="M83" s="599"/>
      <c r="N83" s="599"/>
      <c r="O83" s="599"/>
      <c r="P83" s="599"/>
      <c r="Q83" s="599"/>
      <c r="R83" s="599"/>
      <c r="S83" s="599"/>
      <c r="T83" s="599"/>
      <c r="U83" s="599"/>
      <c r="V83" s="599"/>
      <c r="W83" s="599"/>
      <c r="X83" s="599"/>
      <c r="Y83" s="599"/>
      <c r="Z83" s="599"/>
      <c r="AA83" s="599"/>
      <c r="AB83" s="599"/>
      <c r="AC83" s="599"/>
      <c r="AD83" s="599"/>
      <c r="AE83" s="599"/>
      <c r="AF83" s="599"/>
      <c r="AG83" s="599"/>
      <c r="AH83" s="599"/>
      <c r="AI83" s="599"/>
      <c r="AJ83" s="599"/>
      <c r="AK83" s="599"/>
      <c r="AL83" s="599"/>
      <c r="AM83" s="599"/>
      <c r="AN83" s="599"/>
      <c r="AO83" s="599"/>
      <c r="AP83" s="599"/>
      <c r="AQ83" s="599"/>
      <c r="AR83" s="599"/>
      <c r="AS83" s="599"/>
      <c r="AT83" s="599"/>
      <c r="AU83" s="599"/>
      <c r="AV83" s="599"/>
      <c r="AW83" s="599"/>
      <c r="AX83" s="599"/>
      <c r="AY83" s="599"/>
      <c r="AZ83" s="599"/>
      <c r="BA83" s="599"/>
      <c r="BB83" s="600"/>
    </row>
    <row r="84" spans="1:54" ht="22.5" customHeight="1" x14ac:dyDescent="0.25">
      <c r="A84" s="587" t="s">
        <v>261</v>
      </c>
      <c r="B84" s="588"/>
      <c r="C84" s="588"/>
      <c r="D84" s="588"/>
      <c r="E84" s="588"/>
      <c r="F84" s="588"/>
      <c r="G84" s="588"/>
      <c r="H84" s="588"/>
      <c r="I84" s="588"/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  <c r="V84" s="588"/>
      <c r="W84" s="588"/>
      <c r="X84" s="588"/>
      <c r="Y84" s="588"/>
      <c r="Z84" s="588"/>
      <c r="AA84" s="588"/>
      <c r="AB84" s="588"/>
      <c r="AC84" s="588"/>
      <c r="AD84" s="588"/>
      <c r="AE84" s="588"/>
      <c r="AF84" s="588"/>
      <c r="AG84" s="588"/>
      <c r="AH84" s="588"/>
      <c r="AI84" s="588"/>
      <c r="AJ84" s="588"/>
      <c r="AK84" s="588"/>
      <c r="AL84" s="588"/>
      <c r="AM84" s="588"/>
      <c r="AN84" s="588"/>
      <c r="AO84" s="588"/>
      <c r="AP84" s="588"/>
      <c r="AQ84" s="588"/>
      <c r="AR84" s="588"/>
      <c r="AS84" s="588"/>
      <c r="AT84" s="588"/>
      <c r="AU84" s="588"/>
      <c r="AV84" s="588"/>
      <c r="AW84" s="588"/>
      <c r="AX84" s="588"/>
      <c r="AY84" s="588"/>
      <c r="AZ84" s="588"/>
      <c r="BA84" s="588"/>
      <c r="BB84" s="589"/>
    </row>
    <row r="85" spans="1:54" ht="18.75" customHeight="1" x14ac:dyDescent="0.25">
      <c r="A85" s="590" t="s">
        <v>356</v>
      </c>
      <c r="B85" s="591"/>
      <c r="C85" s="592"/>
      <c r="D85" s="220" t="s">
        <v>41</v>
      </c>
      <c r="E85" s="371">
        <f>E86+E87+E88</f>
        <v>547573.30000000005</v>
      </c>
      <c r="F85" s="371">
        <f>F86+F87+F88</f>
        <v>81438.3</v>
      </c>
      <c r="G85" s="322">
        <f>F85/E85</f>
        <v>0.14872584181880305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509"/>
    </row>
    <row r="86" spans="1:54" ht="31.5" x14ac:dyDescent="0.25">
      <c r="A86" s="593"/>
      <c r="B86" s="594"/>
      <c r="C86" s="595"/>
      <c r="D86" s="259" t="s">
        <v>37</v>
      </c>
      <c r="E86" s="357">
        <f t="shared" ref="E86:F88" si="11">E50</f>
        <v>4598.2</v>
      </c>
      <c r="F86" s="357">
        <f t="shared" si="11"/>
        <v>804</v>
      </c>
      <c r="G86" s="323">
        <f t="shared" ref="G86:G88" si="12">F86/E86</f>
        <v>0.17485102866339003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534"/>
    </row>
    <row r="87" spans="1:54" ht="31.9" customHeight="1" x14ac:dyDescent="0.25">
      <c r="A87" s="593"/>
      <c r="B87" s="594"/>
      <c r="C87" s="595"/>
      <c r="D87" s="259" t="s">
        <v>2</v>
      </c>
      <c r="E87" s="357">
        <f t="shared" si="11"/>
        <v>63576.6</v>
      </c>
      <c r="F87" s="357">
        <f t="shared" si="11"/>
        <v>5192.1000000000004</v>
      </c>
      <c r="G87" s="323">
        <f t="shared" si="12"/>
        <v>8.1666839686299689E-2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534"/>
    </row>
    <row r="88" spans="1:54" ht="20.25" customHeight="1" x14ac:dyDescent="0.25">
      <c r="A88" s="593"/>
      <c r="B88" s="594"/>
      <c r="C88" s="595"/>
      <c r="D88" s="262" t="s">
        <v>43</v>
      </c>
      <c r="E88" s="357">
        <f t="shared" si="11"/>
        <v>479398.5</v>
      </c>
      <c r="F88" s="357">
        <f t="shared" si="11"/>
        <v>75442.2</v>
      </c>
      <c r="G88" s="323">
        <f t="shared" si="12"/>
        <v>0.15736845234184085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534"/>
    </row>
    <row r="89" spans="1:54" ht="31.9" hidden="1" customHeight="1" x14ac:dyDescent="0.25">
      <c r="A89" s="593"/>
      <c r="B89" s="594"/>
      <c r="C89" s="595"/>
      <c r="D89" s="263" t="s">
        <v>267</v>
      </c>
      <c r="E89" s="357"/>
      <c r="F89" s="357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534"/>
    </row>
    <row r="90" spans="1:54" ht="15" customHeight="1" x14ac:dyDescent="0.25">
      <c r="A90" s="590" t="s">
        <v>335</v>
      </c>
      <c r="B90" s="591"/>
      <c r="C90" s="592"/>
      <c r="D90" s="189" t="s">
        <v>41</v>
      </c>
      <c r="E90" s="371">
        <f>E91+E92+E93</f>
        <v>118948.1</v>
      </c>
      <c r="F90" s="371">
        <f>F91+F92+F93</f>
        <v>12696.1</v>
      </c>
      <c r="G90" s="322">
        <f>F90/E90</f>
        <v>0.10673646741730217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509"/>
    </row>
    <row r="91" spans="1:54" ht="31.5" x14ac:dyDescent="0.25">
      <c r="A91" s="593"/>
      <c r="B91" s="594"/>
      <c r="C91" s="595"/>
      <c r="D91" s="259" t="s">
        <v>37</v>
      </c>
      <c r="E91" s="372"/>
      <c r="F91" s="357"/>
      <c r="G91" s="323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534"/>
    </row>
    <row r="92" spans="1:54" ht="32.450000000000003" customHeight="1" x14ac:dyDescent="0.25">
      <c r="A92" s="593"/>
      <c r="B92" s="594"/>
      <c r="C92" s="595"/>
      <c r="D92" s="259" t="s">
        <v>2</v>
      </c>
      <c r="E92" s="357"/>
      <c r="F92" s="357"/>
      <c r="G92" s="323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534"/>
    </row>
    <row r="93" spans="1:54" ht="20.25" customHeight="1" x14ac:dyDescent="0.25">
      <c r="A93" s="593"/>
      <c r="B93" s="594"/>
      <c r="C93" s="595"/>
      <c r="D93" s="262" t="s">
        <v>43</v>
      </c>
      <c r="E93" s="357">
        <f>E63</f>
        <v>118948.1</v>
      </c>
      <c r="F93" s="357">
        <f>F63</f>
        <v>12696.1</v>
      </c>
      <c r="G93" s="323">
        <f t="shared" si="13"/>
        <v>0.10673646741730217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534"/>
    </row>
    <row r="94" spans="1:54" ht="31.15" hidden="1" customHeight="1" x14ac:dyDescent="0.25">
      <c r="A94" s="593"/>
      <c r="B94" s="594"/>
      <c r="C94" s="595"/>
      <c r="D94" s="263" t="s">
        <v>267</v>
      </c>
      <c r="E94" s="357"/>
      <c r="F94" s="357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534"/>
    </row>
    <row r="95" spans="1:54" ht="21" customHeight="1" x14ac:dyDescent="0.25">
      <c r="A95" s="617" t="s">
        <v>336</v>
      </c>
      <c r="B95" s="617"/>
      <c r="C95" s="617"/>
      <c r="D95" s="220" t="s">
        <v>41</v>
      </c>
      <c r="E95" s="371">
        <f>E96+E97+E98</f>
        <v>21817.7</v>
      </c>
      <c r="F95" s="371">
        <f>F96+F97+F98</f>
        <v>2103</v>
      </c>
      <c r="G95" s="322">
        <f>F95/E95</f>
        <v>9.6389628604298339E-2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509"/>
    </row>
    <row r="96" spans="1:54" ht="35.25" customHeight="1" x14ac:dyDescent="0.25">
      <c r="A96" s="617"/>
      <c r="B96" s="617"/>
      <c r="C96" s="617"/>
      <c r="D96" s="259" t="s">
        <v>37</v>
      </c>
      <c r="E96" s="357"/>
      <c r="F96" s="357"/>
      <c r="G96" s="323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534"/>
    </row>
    <row r="97" spans="1:54" ht="31.15" customHeight="1" x14ac:dyDescent="0.25">
      <c r="A97" s="617"/>
      <c r="B97" s="617"/>
      <c r="C97" s="617"/>
      <c r="D97" s="259" t="s">
        <v>2</v>
      </c>
      <c r="E97" s="357"/>
      <c r="F97" s="357"/>
      <c r="G97" s="323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534"/>
    </row>
    <row r="98" spans="1:54" ht="24.75" customHeight="1" x14ac:dyDescent="0.25">
      <c r="A98" s="617"/>
      <c r="B98" s="617"/>
      <c r="C98" s="617"/>
      <c r="D98" s="262" t="s">
        <v>43</v>
      </c>
      <c r="E98" s="357">
        <f>E69</f>
        <v>21817.7</v>
      </c>
      <c r="F98" s="357">
        <f>F69</f>
        <v>2103</v>
      </c>
      <c r="G98" s="323">
        <f t="shared" si="14"/>
        <v>9.6389628604298339E-2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534"/>
    </row>
    <row r="99" spans="1:54" ht="31.15" hidden="1" customHeight="1" x14ac:dyDescent="0.25">
      <c r="A99" s="617"/>
      <c r="B99" s="617"/>
      <c r="C99" s="617"/>
      <c r="D99" s="263" t="s">
        <v>267</v>
      </c>
      <c r="E99" s="357"/>
      <c r="F99" s="357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534"/>
    </row>
    <row r="100" spans="1:54" ht="21" customHeight="1" x14ac:dyDescent="0.25">
      <c r="A100" s="617" t="s">
        <v>337</v>
      </c>
      <c r="B100" s="617"/>
      <c r="C100" s="617"/>
      <c r="D100" s="220" t="s">
        <v>41</v>
      </c>
      <c r="E100" s="371">
        <f>E101+E102+E103</f>
        <v>40490.100000000006</v>
      </c>
      <c r="F100" s="371">
        <f>F101+F102+F103</f>
        <v>3425.9</v>
      </c>
      <c r="G100" s="322">
        <f>F100/E100</f>
        <v>8.4610806098280811E-2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509"/>
    </row>
    <row r="101" spans="1:54" ht="35.25" customHeight="1" x14ac:dyDescent="0.25">
      <c r="A101" s="617"/>
      <c r="B101" s="617"/>
      <c r="C101" s="617"/>
      <c r="D101" s="259" t="s">
        <v>37</v>
      </c>
      <c r="E101" s="357"/>
      <c r="F101" s="357"/>
      <c r="G101" s="323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534"/>
    </row>
    <row r="102" spans="1:54" ht="31.15" customHeight="1" x14ac:dyDescent="0.25">
      <c r="A102" s="617"/>
      <c r="B102" s="617"/>
      <c r="C102" s="617"/>
      <c r="D102" s="259" t="s">
        <v>2</v>
      </c>
      <c r="E102" s="357"/>
      <c r="F102" s="357"/>
      <c r="G102" s="323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534"/>
    </row>
    <row r="103" spans="1:54" ht="24.75" customHeight="1" x14ac:dyDescent="0.25">
      <c r="A103" s="617"/>
      <c r="B103" s="617"/>
      <c r="C103" s="617"/>
      <c r="D103" s="262" t="s">
        <v>43</v>
      </c>
      <c r="E103" s="357">
        <f>E74</f>
        <v>40490.100000000006</v>
      </c>
      <c r="F103" s="357">
        <f>F74</f>
        <v>3425.9</v>
      </c>
      <c r="G103" s="323">
        <f t="shared" si="15"/>
        <v>8.4610806098280811E-2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534"/>
    </row>
    <row r="104" spans="1:54" ht="31.15" hidden="1" customHeight="1" x14ac:dyDescent="0.25">
      <c r="A104" s="617"/>
      <c r="B104" s="617"/>
      <c r="C104" s="617"/>
      <c r="D104" s="263" t="s">
        <v>267</v>
      </c>
      <c r="E104" s="179"/>
      <c r="F104" s="354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534"/>
    </row>
    <row r="105" spans="1:54" ht="21" customHeight="1" x14ac:dyDescent="0.25">
      <c r="A105" s="591" t="s">
        <v>355</v>
      </c>
      <c r="B105" s="591"/>
      <c r="C105" s="592"/>
      <c r="D105" s="220" t="s">
        <v>41</v>
      </c>
      <c r="E105" s="371">
        <f>E106+E107+E108</f>
        <v>695.9</v>
      </c>
      <c r="F105" s="371">
        <f>F106+F107+F108</f>
        <v>0</v>
      </c>
      <c r="G105" s="322">
        <f>F105/E105</f>
        <v>0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6"/>
    </row>
    <row r="106" spans="1:54" ht="35.25" customHeight="1" x14ac:dyDescent="0.25">
      <c r="A106" s="594"/>
      <c r="B106" s="594"/>
      <c r="C106" s="595"/>
      <c r="D106" s="259" t="s">
        <v>37</v>
      </c>
      <c r="E106" s="357"/>
      <c r="F106" s="357"/>
      <c r="G106" s="323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6"/>
    </row>
    <row r="107" spans="1:54" ht="31.15" customHeight="1" x14ac:dyDescent="0.25">
      <c r="A107" s="594"/>
      <c r="B107" s="594"/>
      <c r="C107" s="595"/>
      <c r="D107" s="259" t="s">
        <v>2</v>
      </c>
      <c r="E107" s="357"/>
      <c r="F107" s="357"/>
      <c r="G107" s="323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6"/>
    </row>
    <row r="108" spans="1:54" ht="24.75" customHeight="1" x14ac:dyDescent="0.25">
      <c r="A108" s="594"/>
      <c r="B108" s="594"/>
      <c r="C108" s="595"/>
      <c r="D108" s="262" t="s">
        <v>43</v>
      </c>
      <c r="E108" s="369">
        <v>695.9</v>
      </c>
      <c r="F108" s="357">
        <v>0</v>
      </c>
      <c r="G108" s="323">
        <f t="shared" si="16"/>
        <v>0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6"/>
    </row>
    <row r="109" spans="1:54" s="102" customFormat="1" ht="45.2" customHeight="1" x14ac:dyDescent="0.25">
      <c r="A109" s="596" t="s">
        <v>307</v>
      </c>
      <c r="B109" s="597"/>
      <c r="C109" s="597"/>
      <c r="D109" s="597"/>
      <c r="E109" s="597"/>
      <c r="F109" s="597"/>
      <c r="G109" s="597"/>
      <c r="H109" s="597"/>
      <c r="I109" s="597"/>
      <c r="J109" s="597"/>
      <c r="K109" s="597"/>
      <c r="L109" s="597"/>
      <c r="M109" s="597"/>
      <c r="N109" s="597"/>
      <c r="O109" s="597"/>
      <c r="P109" s="597"/>
      <c r="Q109" s="597"/>
      <c r="R109" s="597"/>
      <c r="S109" s="597"/>
      <c r="T109" s="597"/>
      <c r="U109" s="597"/>
      <c r="V109" s="597"/>
      <c r="W109" s="597"/>
      <c r="X109" s="597"/>
      <c r="Y109" s="597"/>
      <c r="Z109" s="597"/>
      <c r="AA109" s="597"/>
      <c r="AB109" s="597"/>
      <c r="AC109" s="597"/>
      <c r="AD109" s="597"/>
      <c r="AE109" s="597"/>
      <c r="AF109" s="597"/>
      <c r="AG109" s="597"/>
      <c r="AH109" s="597"/>
      <c r="AI109" s="597"/>
      <c r="AJ109" s="597"/>
      <c r="AK109" s="597"/>
      <c r="AL109" s="597"/>
      <c r="AM109" s="597"/>
      <c r="AN109" s="597"/>
      <c r="AO109" s="597"/>
      <c r="AP109" s="597"/>
      <c r="AQ109" s="597"/>
      <c r="AR109" s="597"/>
      <c r="AS109" s="597"/>
      <c r="AT109" s="597"/>
      <c r="AU109" s="597"/>
      <c r="AV109" s="597"/>
      <c r="AW109" s="597"/>
      <c r="AX109" s="597"/>
      <c r="AY109" s="597"/>
      <c r="AZ109" s="597"/>
      <c r="BA109" s="597"/>
      <c r="BB109" s="597"/>
    </row>
    <row r="110" spans="1:54" s="102" customFormat="1" ht="19.7" customHeight="1" x14ac:dyDescent="0.25">
      <c r="A110" s="382"/>
      <c r="B110" s="114"/>
      <c r="C110" s="114"/>
      <c r="D110" s="114"/>
      <c r="E110" s="114"/>
      <c r="F110" s="355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85" t="s">
        <v>319</v>
      </c>
      <c r="B111" s="585"/>
      <c r="C111" s="585"/>
      <c r="D111" s="585"/>
      <c r="E111" s="585"/>
      <c r="F111" s="585"/>
      <c r="G111" s="585"/>
      <c r="H111" s="585"/>
      <c r="I111" s="585"/>
      <c r="J111" s="585"/>
      <c r="K111" s="585"/>
      <c r="L111" s="585"/>
      <c r="M111" s="585"/>
      <c r="N111" s="585"/>
      <c r="O111" s="585"/>
      <c r="P111" s="585"/>
      <c r="Q111" s="585"/>
      <c r="R111" s="585"/>
      <c r="S111" s="585"/>
      <c r="T111" s="585"/>
      <c r="U111" s="585"/>
      <c r="V111" s="585"/>
      <c r="W111" s="585"/>
      <c r="X111" s="585"/>
      <c r="Y111" s="585"/>
      <c r="Z111" s="585"/>
      <c r="AA111" s="585"/>
      <c r="AB111" s="585"/>
      <c r="AC111" s="585"/>
      <c r="AD111" s="585"/>
      <c r="AE111" s="585"/>
      <c r="AF111" s="585"/>
      <c r="AG111" s="585"/>
      <c r="AH111" s="585"/>
      <c r="AI111" s="585"/>
      <c r="AJ111" s="585"/>
      <c r="AK111" s="585"/>
      <c r="AL111" s="585"/>
      <c r="AM111" s="585"/>
      <c r="AN111" s="585"/>
      <c r="AO111" s="585"/>
      <c r="AP111" s="585"/>
      <c r="AQ111" s="585"/>
      <c r="AR111" s="585"/>
      <c r="AS111" s="585"/>
      <c r="AT111" s="585"/>
      <c r="AU111" s="585"/>
      <c r="AV111" s="585"/>
      <c r="AW111" s="585"/>
      <c r="AX111" s="585"/>
      <c r="AY111" s="585"/>
      <c r="AZ111" s="115"/>
      <c r="BA111" s="115"/>
    </row>
    <row r="112" spans="1:54" ht="12.6" customHeight="1" x14ac:dyDescent="0.3">
      <c r="A112" s="381"/>
      <c r="B112" s="381"/>
      <c r="C112" s="381"/>
      <c r="D112" s="381"/>
      <c r="E112" s="381"/>
      <c r="F112" s="356"/>
      <c r="G112" s="381"/>
      <c r="H112" s="381"/>
      <c r="I112" s="381"/>
      <c r="J112" s="381"/>
      <c r="K112" s="381"/>
      <c r="L112" s="381"/>
      <c r="M112" s="381"/>
      <c r="N112" s="381"/>
      <c r="O112" s="381"/>
      <c r="P112" s="381"/>
      <c r="Q112" s="381"/>
      <c r="R112" s="381"/>
      <c r="S112" s="381"/>
      <c r="T112" s="381"/>
      <c r="U112" s="381"/>
      <c r="V112" s="381"/>
      <c r="W112" s="381"/>
      <c r="X112" s="381"/>
      <c r="Y112" s="381"/>
      <c r="Z112" s="381"/>
      <c r="AA112" s="381"/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1"/>
      <c r="AL112" s="381"/>
      <c r="AM112" s="381"/>
      <c r="AN112" s="381"/>
      <c r="AO112" s="381"/>
      <c r="AP112" s="381"/>
      <c r="AQ112" s="381"/>
      <c r="AR112" s="381"/>
      <c r="AS112" s="381"/>
      <c r="AT112" s="381"/>
      <c r="AU112" s="381"/>
      <c r="AV112" s="381"/>
      <c r="AW112" s="381"/>
      <c r="AX112" s="381"/>
      <c r="AY112" s="381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380"/>
      <c r="C114" s="380"/>
      <c r="D114" s="120"/>
      <c r="E114" s="121"/>
      <c r="F114" s="380"/>
      <c r="G114" s="121"/>
      <c r="H114" s="380"/>
      <c r="I114" s="380"/>
      <c r="J114" s="380"/>
      <c r="K114" s="380"/>
      <c r="L114" s="380"/>
      <c r="M114" s="380"/>
      <c r="N114" s="380"/>
      <c r="O114" s="380"/>
      <c r="P114" s="380"/>
      <c r="Q114" s="380"/>
      <c r="R114" s="380"/>
      <c r="S114" s="380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380"/>
      <c r="AP114" s="380"/>
      <c r="AQ114" s="380"/>
      <c r="AR114" s="380"/>
      <c r="AS114" s="380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380"/>
      <c r="C115" s="380"/>
      <c r="D115" s="120"/>
      <c r="E115" s="121"/>
      <c r="F115" s="380"/>
      <c r="G115" s="121"/>
      <c r="H115" s="380"/>
      <c r="I115" s="380"/>
      <c r="J115" s="380"/>
      <c r="K115" s="380"/>
      <c r="L115" s="380"/>
      <c r="M115" s="380"/>
      <c r="N115" s="380"/>
      <c r="O115" s="380"/>
      <c r="P115" s="380"/>
      <c r="Q115" s="380"/>
      <c r="R115" s="380"/>
      <c r="S115" s="380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380"/>
      <c r="AP115" s="380"/>
      <c r="AQ115" s="380"/>
      <c r="AR115" s="380"/>
      <c r="AS115" s="380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83" t="s">
        <v>263</v>
      </c>
      <c r="B116" s="584"/>
      <c r="C116" s="380"/>
      <c r="D116" s="120"/>
      <c r="E116" s="121"/>
      <c r="F116" s="380"/>
      <c r="G116" s="121"/>
      <c r="H116" s="380"/>
      <c r="I116" s="380"/>
      <c r="J116" s="380"/>
      <c r="K116" s="380"/>
      <c r="L116" s="380"/>
      <c r="M116" s="380"/>
      <c r="N116" s="380"/>
      <c r="O116" s="380"/>
      <c r="P116" s="380"/>
      <c r="Q116" s="380"/>
      <c r="R116" s="380"/>
      <c r="S116" s="380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380"/>
      <c r="AP116" s="380"/>
      <c r="AQ116" s="380"/>
      <c r="AR116" s="380"/>
      <c r="AS116" s="380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380"/>
      <c r="C117" s="380"/>
      <c r="D117" s="120"/>
      <c r="E117" s="121"/>
      <c r="F117" s="380"/>
      <c r="G117" s="121"/>
      <c r="H117" s="380"/>
      <c r="I117" s="380"/>
      <c r="J117" s="380"/>
      <c r="K117" s="380"/>
      <c r="L117" s="380"/>
      <c r="M117" s="380"/>
      <c r="N117" s="380"/>
      <c r="O117" s="380"/>
      <c r="P117" s="380"/>
      <c r="Q117" s="380"/>
      <c r="R117" s="380"/>
      <c r="S117" s="380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380"/>
      <c r="AP117" s="380"/>
      <c r="AQ117" s="380"/>
      <c r="AR117" s="380"/>
      <c r="AS117" s="380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85" t="s">
        <v>265</v>
      </c>
      <c r="B118" s="585"/>
      <c r="C118" s="585"/>
      <c r="D118" s="586"/>
      <c r="E118" s="586"/>
      <c r="F118" s="586"/>
      <c r="G118" s="586"/>
      <c r="H118" s="586"/>
      <c r="I118" s="586"/>
      <c r="J118" s="586"/>
      <c r="K118" s="586"/>
      <c r="L118" s="381"/>
      <c r="M118" s="381"/>
      <c r="N118" s="381"/>
      <c r="O118" s="381"/>
      <c r="P118" s="381"/>
      <c r="Q118" s="381"/>
      <c r="R118" s="381"/>
      <c r="S118" s="381"/>
      <c r="T118" s="381"/>
      <c r="U118" s="381"/>
      <c r="V118" s="381"/>
      <c r="W118" s="381"/>
      <c r="X118" s="381"/>
      <c r="Y118" s="381"/>
      <c r="Z118" s="381"/>
      <c r="AA118" s="381"/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381"/>
      <c r="AL118" s="381"/>
      <c r="AM118" s="381"/>
      <c r="AN118" s="381"/>
      <c r="AO118" s="381"/>
      <c r="AP118" s="381"/>
      <c r="AQ118" s="381"/>
      <c r="AR118" s="381"/>
      <c r="AS118" s="381"/>
      <c r="AT118" s="381"/>
      <c r="AU118" s="381"/>
      <c r="AV118" s="381"/>
      <c r="AW118" s="381"/>
      <c r="AX118" s="381"/>
      <c r="AY118" s="381"/>
      <c r="AZ118" s="115"/>
      <c r="BA118" s="115"/>
    </row>
    <row r="121" spans="1:54" ht="18.75" x14ac:dyDescent="0.3">
      <c r="A121" s="231"/>
      <c r="B121" s="380"/>
      <c r="C121" s="380"/>
      <c r="D121" s="120"/>
      <c r="E121" s="121"/>
      <c r="F121" s="380"/>
      <c r="G121" s="121"/>
      <c r="H121" s="380"/>
      <c r="I121" s="380"/>
      <c r="J121" s="380"/>
      <c r="K121" s="380"/>
      <c r="L121" s="380"/>
      <c r="M121" s="380"/>
      <c r="N121" s="380"/>
      <c r="O121" s="380"/>
      <c r="P121" s="380"/>
      <c r="Q121" s="380"/>
      <c r="R121" s="380"/>
      <c r="S121" s="380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380"/>
      <c r="AP121" s="380"/>
      <c r="AQ121" s="380"/>
      <c r="AR121" s="380"/>
      <c r="AS121" s="380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109:BB109"/>
    <mergeCell ref="A111:AY111"/>
    <mergeCell ref="A116:B116"/>
    <mergeCell ref="A118:K118"/>
    <mergeCell ref="A75:A78"/>
    <mergeCell ref="B75:B78"/>
    <mergeCell ref="C75:C78"/>
    <mergeCell ref="A105:C108"/>
    <mergeCell ref="A95:C99"/>
    <mergeCell ref="A83:BB83"/>
    <mergeCell ref="A84:BB84"/>
    <mergeCell ref="A85:C89"/>
    <mergeCell ref="BB85:BB89"/>
    <mergeCell ref="A90:C94"/>
    <mergeCell ref="BB90:BB94"/>
    <mergeCell ref="A79:A82"/>
    <mergeCell ref="B79:B82"/>
    <mergeCell ref="C79:C82"/>
    <mergeCell ref="BB95:BB99"/>
    <mergeCell ref="A100:C104"/>
    <mergeCell ref="BB100:BB104"/>
    <mergeCell ref="A65:BB65"/>
    <mergeCell ref="A71:A74"/>
    <mergeCell ref="B71:B74"/>
    <mergeCell ref="C71:C74"/>
    <mergeCell ref="A66:A70"/>
    <mergeCell ref="B66:B70"/>
    <mergeCell ref="C66:C70"/>
    <mergeCell ref="BB66:BB70"/>
    <mergeCell ref="A60:A64"/>
    <mergeCell ref="B60:B64"/>
    <mergeCell ref="C60:C64"/>
    <mergeCell ref="BB60:BB64"/>
    <mergeCell ref="A49:A53"/>
    <mergeCell ref="B49:B53"/>
    <mergeCell ref="C49:C53"/>
    <mergeCell ref="BB49:BB53"/>
    <mergeCell ref="A54:BB54"/>
    <mergeCell ref="A43:A47"/>
    <mergeCell ref="B43:B47"/>
    <mergeCell ref="C43:C47"/>
    <mergeCell ref="BB43:BB47"/>
    <mergeCell ref="A55:A59"/>
    <mergeCell ref="B55:B59"/>
    <mergeCell ref="C55:C59"/>
    <mergeCell ref="BB55:BB59"/>
    <mergeCell ref="A12:C16"/>
    <mergeCell ref="BB12:BB16"/>
    <mergeCell ref="A17:C21"/>
    <mergeCell ref="BB17:BB26"/>
    <mergeCell ref="A38:A42"/>
    <mergeCell ref="B38:B41"/>
    <mergeCell ref="C38:C41"/>
    <mergeCell ref="BB38:BB42"/>
    <mergeCell ref="A27:C31"/>
    <mergeCell ref="A32:BB32"/>
    <mergeCell ref="A33:A37"/>
    <mergeCell ref="B33:B36"/>
    <mergeCell ref="C33:C36"/>
    <mergeCell ref="BB33:BB37"/>
    <mergeCell ref="A22:C26"/>
    <mergeCell ref="A7:AO7"/>
    <mergeCell ref="AY1:BB1"/>
    <mergeCell ref="A3:BB3"/>
    <mergeCell ref="A4:BB4"/>
    <mergeCell ref="A5:BB5"/>
    <mergeCell ref="A6:AO6"/>
    <mergeCell ref="BB8:BB10"/>
    <mergeCell ref="E9:E10"/>
    <mergeCell ref="F9:F10"/>
    <mergeCell ref="G9:G10"/>
    <mergeCell ref="A8:A10"/>
    <mergeCell ref="B8:B10"/>
    <mergeCell ref="C8:C10"/>
    <mergeCell ref="D8:D10"/>
    <mergeCell ref="E8:G8"/>
    <mergeCell ref="W9:Y9"/>
    <mergeCell ref="H8:BA8"/>
    <mergeCell ref="Z9:AD9"/>
    <mergeCell ref="AE9:AI9"/>
    <mergeCell ref="AJ9:AN9"/>
    <mergeCell ref="AO9:AS9"/>
    <mergeCell ref="AT9:AX9"/>
    <mergeCell ref="AY9:BA9"/>
    <mergeCell ref="H9:J9"/>
    <mergeCell ref="K9:M9"/>
    <mergeCell ref="N9:P9"/>
    <mergeCell ref="Q9:S9"/>
    <mergeCell ref="T9:V9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30" activePane="bottomRight" state="frozen"/>
      <selection pane="topRight" activeCell="G1" sqref="G1"/>
      <selection pane="bottomLeft" activeCell="A12" sqref="A12"/>
      <selection pane="bottomRight" activeCell="E52" sqref="E52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601" t="s">
        <v>314</v>
      </c>
      <c r="AZ1" s="601"/>
      <c r="BA1" s="601"/>
      <c r="BB1" s="601"/>
    </row>
    <row r="2" spans="1:54" ht="18.75" x14ac:dyDescent="0.25">
      <c r="BB2" s="228" t="s">
        <v>273</v>
      </c>
    </row>
    <row r="3" spans="1:54" s="110" customFormat="1" ht="24" customHeight="1" x14ac:dyDescent="0.25">
      <c r="A3" s="538" t="s">
        <v>324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  <c r="AR3" s="538"/>
      <c r="AS3" s="538"/>
      <c r="AT3" s="538"/>
      <c r="AU3" s="538"/>
      <c r="AV3" s="538"/>
      <c r="AW3" s="538"/>
      <c r="AX3" s="538"/>
      <c r="AY3" s="538"/>
      <c r="AZ3" s="538"/>
      <c r="BA3" s="538"/>
      <c r="BB3" s="538"/>
    </row>
    <row r="4" spans="1:54" s="96" customFormat="1" ht="17.25" customHeight="1" x14ac:dyDescent="0.25">
      <c r="A4" s="539" t="s">
        <v>323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</row>
    <row r="5" spans="1:54" s="97" customFormat="1" ht="24" customHeight="1" x14ac:dyDescent="0.25">
      <c r="A5" s="540" t="s">
        <v>262</v>
      </c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0"/>
    </row>
    <row r="6" spans="1:54" s="97" customFormat="1" ht="24" customHeight="1" x14ac:dyDescent="0.25">
      <c r="A6" s="581" t="s">
        <v>313</v>
      </c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2"/>
      <c r="AA6" s="582"/>
      <c r="AB6" s="582"/>
      <c r="AC6" s="582"/>
      <c r="AD6" s="582"/>
      <c r="AE6" s="582"/>
      <c r="AF6" s="582"/>
      <c r="AG6" s="582"/>
      <c r="AH6" s="582"/>
      <c r="AI6" s="582"/>
      <c r="AJ6" s="582"/>
      <c r="AK6" s="582"/>
      <c r="AL6" s="582"/>
      <c r="AM6" s="582"/>
      <c r="AN6" s="582"/>
      <c r="AO6" s="582"/>
      <c r="AP6" s="387"/>
      <c r="AQ6" s="387"/>
      <c r="AR6" s="387"/>
      <c r="AS6" s="387"/>
      <c r="AT6" s="387"/>
      <c r="AU6" s="387"/>
      <c r="AV6" s="387"/>
      <c r="AW6" s="387"/>
      <c r="AX6" s="387"/>
      <c r="AY6" s="387"/>
      <c r="AZ6" s="387"/>
      <c r="BA6" s="387"/>
      <c r="BB6" s="387"/>
    </row>
    <row r="7" spans="1:54" ht="13.5" thickBot="1" x14ac:dyDescent="0.3">
      <c r="A7" s="609"/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09"/>
      <c r="U7" s="609"/>
      <c r="V7" s="609"/>
      <c r="W7" s="609"/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09"/>
      <c r="AK7" s="609"/>
      <c r="AL7" s="609"/>
      <c r="AM7" s="609"/>
      <c r="AN7" s="609"/>
      <c r="AO7" s="609"/>
      <c r="AP7" s="395"/>
      <c r="AQ7" s="395"/>
      <c r="AR7" s="395"/>
      <c r="AS7" s="395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606" t="s">
        <v>0</v>
      </c>
      <c r="B8" s="606" t="s">
        <v>266</v>
      </c>
      <c r="C8" s="606" t="s">
        <v>259</v>
      </c>
      <c r="D8" s="606" t="s">
        <v>40</v>
      </c>
      <c r="E8" s="606" t="s">
        <v>256</v>
      </c>
      <c r="F8" s="606"/>
      <c r="G8" s="606"/>
      <c r="H8" s="603" t="s">
        <v>255</v>
      </c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603"/>
      <c r="AR8" s="603"/>
      <c r="AS8" s="603"/>
      <c r="AT8" s="603"/>
      <c r="AU8" s="603"/>
      <c r="AV8" s="603"/>
      <c r="AW8" s="603"/>
      <c r="AX8" s="603"/>
      <c r="AY8" s="603"/>
      <c r="AZ8" s="603"/>
      <c r="BA8" s="603"/>
      <c r="BB8" s="556" t="s">
        <v>304</v>
      </c>
    </row>
    <row r="9" spans="1:54" ht="28.5" customHeight="1" x14ac:dyDescent="0.25">
      <c r="A9" s="606"/>
      <c r="B9" s="606"/>
      <c r="C9" s="606"/>
      <c r="D9" s="606"/>
      <c r="E9" s="606" t="s">
        <v>329</v>
      </c>
      <c r="F9" s="606" t="s">
        <v>279</v>
      </c>
      <c r="G9" s="607" t="s">
        <v>19</v>
      </c>
      <c r="H9" s="603" t="s">
        <v>17</v>
      </c>
      <c r="I9" s="603"/>
      <c r="J9" s="603"/>
      <c r="K9" s="603" t="s">
        <v>18</v>
      </c>
      <c r="L9" s="603"/>
      <c r="M9" s="603"/>
      <c r="N9" s="603" t="s">
        <v>22</v>
      </c>
      <c r="O9" s="603"/>
      <c r="P9" s="603"/>
      <c r="Q9" s="603" t="s">
        <v>24</v>
      </c>
      <c r="R9" s="603"/>
      <c r="S9" s="603"/>
      <c r="T9" s="603" t="s">
        <v>25</v>
      </c>
      <c r="U9" s="603"/>
      <c r="V9" s="603"/>
      <c r="W9" s="603" t="s">
        <v>26</v>
      </c>
      <c r="X9" s="603"/>
      <c r="Y9" s="603"/>
      <c r="Z9" s="603" t="s">
        <v>28</v>
      </c>
      <c r="AA9" s="603"/>
      <c r="AB9" s="603"/>
      <c r="AC9" s="608"/>
      <c r="AD9" s="608"/>
      <c r="AE9" s="603" t="s">
        <v>29</v>
      </c>
      <c r="AF9" s="603"/>
      <c r="AG9" s="603"/>
      <c r="AH9" s="608"/>
      <c r="AI9" s="608"/>
      <c r="AJ9" s="603" t="s">
        <v>30</v>
      </c>
      <c r="AK9" s="603"/>
      <c r="AL9" s="603"/>
      <c r="AM9" s="608"/>
      <c r="AN9" s="608"/>
      <c r="AO9" s="603" t="s">
        <v>32</v>
      </c>
      <c r="AP9" s="603"/>
      <c r="AQ9" s="603"/>
      <c r="AR9" s="608"/>
      <c r="AS9" s="608"/>
      <c r="AT9" s="603" t="s">
        <v>33</v>
      </c>
      <c r="AU9" s="603"/>
      <c r="AV9" s="603"/>
      <c r="AW9" s="608"/>
      <c r="AX9" s="608"/>
      <c r="AY9" s="603" t="s">
        <v>34</v>
      </c>
      <c r="AZ9" s="603"/>
      <c r="BA9" s="603"/>
      <c r="BB9" s="557"/>
    </row>
    <row r="10" spans="1:54" ht="55.5" customHeight="1" x14ac:dyDescent="0.25">
      <c r="A10" s="606"/>
      <c r="B10" s="606"/>
      <c r="C10" s="606"/>
      <c r="D10" s="606"/>
      <c r="E10" s="606"/>
      <c r="F10" s="606"/>
      <c r="G10" s="607"/>
      <c r="H10" s="392" t="s">
        <v>20</v>
      </c>
      <c r="I10" s="392" t="s">
        <v>21</v>
      </c>
      <c r="J10" s="352" t="s">
        <v>19</v>
      </c>
      <c r="K10" s="392" t="s">
        <v>20</v>
      </c>
      <c r="L10" s="392" t="s">
        <v>21</v>
      </c>
      <c r="M10" s="352" t="s">
        <v>19</v>
      </c>
      <c r="N10" s="392" t="s">
        <v>20</v>
      </c>
      <c r="O10" s="392" t="s">
        <v>21</v>
      </c>
      <c r="P10" s="352" t="s">
        <v>19</v>
      </c>
      <c r="Q10" s="392" t="s">
        <v>20</v>
      </c>
      <c r="R10" s="392" t="s">
        <v>21</v>
      </c>
      <c r="S10" s="352" t="s">
        <v>19</v>
      </c>
      <c r="T10" s="392" t="s">
        <v>20</v>
      </c>
      <c r="U10" s="392" t="s">
        <v>21</v>
      </c>
      <c r="V10" s="352" t="s">
        <v>19</v>
      </c>
      <c r="W10" s="392" t="s">
        <v>20</v>
      </c>
      <c r="X10" s="392" t="s">
        <v>21</v>
      </c>
      <c r="Y10" s="352" t="s">
        <v>19</v>
      </c>
      <c r="Z10" s="392" t="s">
        <v>20</v>
      </c>
      <c r="AA10" s="392" t="s">
        <v>21</v>
      </c>
      <c r="AB10" s="352" t="s">
        <v>19</v>
      </c>
      <c r="AC10" s="392" t="s">
        <v>21</v>
      </c>
      <c r="AD10" s="352" t="s">
        <v>19</v>
      </c>
      <c r="AE10" s="392" t="s">
        <v>20</v>
      </c>
      <c r="AF10" s="392" t="s">
        <v>21</v>
      </c>
      <c r="AG10" s="352" t="s">
        <v>19</v>
      </c>
      <c r="AH10" s="392" t="s">
        <v>21</v>
      </c>
      <c r="AI10" s="352" t="s">
        <v>19</v>
      </c>
      <c r="AJ10" s="392" t="s">
        <v>20</v>
      </c>
      <c r="AK10" s="392" t="s">
        <v>21</v>
      </c>
      <c r="AL10" s="352" t="s">
        <v>19</v>
      </c>
      <c r="AM10" s="392" t="s">
        <v>21</v>
      </c>
      <c r="AN10" s="352" t="s">
        <v>19</v>
      </c>
      <c r="AO10" s="392" t="s">
        <v>20</v>
      </c>
      <c r="AP10" s="392" t="s">
        <v>21</v>
      </c>
      <c r="AQ10" s="352" t="s">
        <v>19</v>
      </c>
      <c r="AR10" s="392" t="s">
        <v>21</v>
      </c>
      <c r="AS10" s="352" t="s">
        <v>19</v>
      </c>
      <c r="AT10" s="392" t="s">
        <v>20</v>
      </c>
      <c r="AU10" s="392" t="s">
        <v>21</v>
      </c>
      <c r="AV10" s="352" t="s">
        <v>19</v>
      </c>
      <c r="AW10" s="392" t="s">
        <v>21</v>
      </c>
      <c r="AX10" s="352" t="s">
        <v>19</v>
      </c>
      <c r="AY10" s="392" t="s">
        <v>20</v>
      </c>
      <c r="AZ10" s="392" t="s">
        <v>21</v>
      </c>
      <c r="BA10" s="352" t="s">
        <v>19</v>
      </c>
      <c r="BB10" s="558"/>
    </row>
    <row r="11" spans="1:54" s="100" customFormat="1" ht="15.75" x14ac:dyDescent="0.25">
      <c r="A11" s="350">
        <v>1</v>
      </c>
      <c r="B11" s="350">
        <v>2</v>
      </c>
      <c r="C11" s="350">
        <v>3</v>
      </c>
      <c r="D11" s="350">
        <v>4</v>
      </c>
      <c r="E11" s="350">
        <v>5</v>
      </c>
      <c r="F11" s="353">
        <v>6</v>
      </c>
      <c r="G11" s="351">
        <v>7</v>
      </c>
      <c r="H11" s="350">
        <v>8</v>
      </c>
      <c r="I11" s="350">
        <v>9</v>
      </c>
      <c r="J11" s="351">
        <v>10</v>
      </c>
      <c r="K11" s="350">
        <v>11</v>
      </c>
      <c r="L11" s="350">
        <v>12</v>
      </c>
      <c r="M11" s="351">
        <v>13</v>
      </c>
      <c r="N11" s="350">
        <v>14</v>
      </c>
      <c r="O11" s="350">
        <v>15</v>
      </c>
      <c r="P11" s="351">
        <v>16</v>
      </c>
      <c r="Q11" s="350">
        <v>17</v>
      </c>
      <c r="R11" s="350">
        <v>18</v>
      </c>
      <c r="S11" s="351">
        <v>19</v>
      </c>
      <c r="T11" s="350">
        <v>20</v>
      </c>
      <c r="U11" s="350">
        <v>21</v>
      </c>
      <c r="V11" s="351">
        <v>22</v>
      </c>
      <c r="W11" s="350">
        <v>23</v>
      </c>
      <c r="X11" s="350">
        <v>24</v>
      </c>
      <c r="Y11" s="351">
        <v>25</v>
      </c>
      <c r="Z11" s="350">
        <v>26</v>
      </c>
      <c r="AA11" s="350">
        <v>24</v>
      </c>
      <c r="AB11" s="351">
        <v>25</v>
      </c>
      <c r="AC11" s="350">
        <v>27</v>
      </c>
      <c r="AD11" s="351">
        <v>28</v>
      </c>
      <c r="AE11" s="350">
        <v>29</v>
      </c>
      <c r="AF11" s="350">
        <v>30</v>
      </c>
      <c r="AG11" s="351">
        <v>31</v>
      </c>
      <c r="AH11" s="350">
        <v>30</v>
      </c>
      <c r="AI11" s="351">
        <v>31</v>
      </c>
      <c r="AJ11" s="350">
        <v>32</v>
      </c>
      <c r="AK11" s="350">
        <v>33</v>
      </c>
      <c r="AL11" s="351">
        <v>34</v>
      </c>
      <c r="AM11" s="350">
        <v>33</v>
      </c>
      <c r="AN11" s="351">
        <v>34</v>
      </c>
      <c r="AO11" s="350">
        <v>35</v>
      </c>
      <c r="AP11" s="350">
        <v>36</v>
      </c>
      <c r="AQ11" s="351">
        <v>37</v>
      </c>
      <c r="AR11" s="350">
        <v>36</v>
      </c>
      <c r="AS11" s="351">
        <v>37</v>
      </c>
      <c r="AT11" s="350">
        <v>38</v>
      </c>
      <c r="AU11" s="350">
        <v>39</v>
      </c>
      <c r="AV11" s="351">
        <v>40</v>
      </c>
      <c r="AW11" s="350">
        <v>39</v>
      </c>
      <c r="AX11" s="351">
        <v>40</v>
      </c>
      <c r="AY11" s="350">
        <v>41</v>
      </c>
      <c r="AZ11" s="350">
        <v>42</v>
      </c>
      <c r="BA11" s="351">
        <v>43</v>
      </c>
      <c r="BB11" s="227">
        <v>44</v>
      </c>
    </row>
    <row r="12" spans="1:54" ht="19.7" customHeight="1" x14ac:dyDescent="0.25">
      <c r="A12" s="605" t="s">
        <v>278</v>
      </c>
      <c r="B12" s="605"/>
      <c r="C12" s="605"/>
      <c r="D12" s="394" t="s">
        <v>258</v>
      </c>
      <c r="E12" s="358">
        <f>E13+E14+E15</f>
        <v>729525.1</v>
      </c>
      <c r="F12" s="358">
        <f>F13+F14+F15</f>
        <v>160149.4</v>
      </c>
      <c r="G12" s="322">
        <f>F12/E12</f>
        <v>0.21952555162255555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80"/>
    </row>
    <row r="13" spans="1:54" ht="30.75" customHeight="1" x14ac:dyDescent="0.25">
      <c r="A13" s="605"/>
      <c r="B13" s="605"/>
      <c r="C13" s="605"/>
      <c r="D13" s="259" t="s">
        <v>37</v>
      </c>
      <c r="E13" s="360">
        <f t="shared" ref="E13" si="0">E28</f>
        <v>4598.2</v>
      </c>
      <c r="F13" s="359">
        <f>F28</f>
        <v>804</v>
      </c>
      <c r="G13" s="323">
        <f t="shared" ref="G13:G15" si="1">F13/E13</f>
        <v>0.17485102866339003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534"/>
    </row>
    <row r="14" spans="1:54" ht="33.6" customHeight="1" x14ac:dyDescent="0.25">
      <c r="A14" s="605"/>
      <c r="B14" s="605"/>
      <c r="C14" s="605"/>
      <c r="D14" s="259" t="s">
        <v>2</v>
      </c>
      <c r="E14" s="360">
        <f>E29</f>
        <v>63576.6</v>
      </c>
      <c r="F14" s="359">
        <f>F29</f>
        <v>10223.4</v>
      </c>
      <c r="G14" s="323">
        <f t="shared" si="1"/>
        <v>0.1608044469191495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534"/>
    </row>
    <row r="15" spans="1:54" ht="15.75" x14ac:dyDescent="0.25">
      <c r="A15" s="605"/>
      <c r="B15" s="605"/>
      <c r="C15" s="605"/>
      <c r="D15" s="324" t="s">
        <v>43</v>
      </c>
      <c r="E15" s="360">
        <f>E30</f>
        <v>661350.29999999993</v>
      </c>
      <c r="F15" s="359">
        <f>F30</f>
        <v>149122</v>
      </c>
      <c r="G15" s="323">
        <f t="shared" si="1"/>
        <v>0.22548111038885144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534"/>
    </row>
    <row r="16" spans="1:54" ht="30.75" hidden="1" customHeight="1" x14ac:dyDescent="0.25">
      <c r="A16" s="605"/>
      <c r="B16" s="605"/>
      <c r="C16" s="605"/>
      <c r="D16" s="325" t="s">
        <v>267</v>
      </c>
      <c r="E16" s="360"/>
      <c r="F16" s="360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534"/>
    </row>
    <row r="17" spans="1:54" ht="18.75" customHeight="1" x14ac:dyDescent="0.25">
      <c r="A17" s="502" t="s">
        <v>277</v>
      </c>
      <c r="B17" s="503"/>
      <c r="C17" s="504"/>
      <c r="D17" s="268" t="s">
        <v>41</v>
      </c>
      <c r="E17" s="361"/>
      <c r="F17" s="361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509"/>
    </row>
    <row r="18" spans="1:54" ht="31.5" x14ac:dyDescent="0.25">
      <c r="A18" s="505"/>
      <c r="B18" s="506"/>
      <c r="C18" s="507"/>
      <c r="D18" s="269" t="s">
        <v>37</v>
      </c>
      <c r="E18" s="362"/>
      <c r="F18" s="363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10"/>
    </row>
    <row r="19" spans="1:54" ht="33.6" customHeight="1" x14ac:dyDescent="0.25">
      <c r="A19" s="505"/>
      <c r="B19" s="506"/>
      <c r="C19" s="507"/>
      <c r="D19" s="270" t="s">
        <v>2</v>
      </c>
      <c r="E19" s="364"/>
      <c r="F19" s="365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10"/>
    </row>
    <row r="20" spans="1:54" ht="15.75" x14ac:dyDescent="0.25">
      <c r="A20" s="505"/>
      <c r="B20" s="506"/>
      <c r="C20" s="507"/>
      <c r="D20" s="271" t="s">
        <v>43</v>
      </c>
      <c r="E20" s="364"/>
      <c r="F20" s="365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10"/>
    </row>
    <row r="21" spans="1:54" ht="34.9" customHeight="1" x14ac:dyDescent="0.25">
      <c r="A21" s="505"/>
      <c r="B21" s="508"/>
      <c r="C21" s="507"/>
      <c r="D21" s="272" t="s">
        <v>267</v>
      </c>
      <c r="E21" s="364"/>
      <c r="F21" s="365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10"/>
    </row>
    <row r="22" spans="1:54" ht="17.25" customHeight="1" x14ac:dyDescent="0.25">
      <c r="A22" s="524" t="s">
        <v>276</v>
      </c>
      <c r="B22" s="503"/>
      <c r="C22" s="504"/>
      <c r="D22" s="268" t="s">
        <v>41</v>
      </c>
      <c r="E22" s="366"/>
      <c r="F22" s="361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10"/>
    </row>
    <row r="23" spans="1:54" ht="31.5" x14ac:dyDescent="0.25">
      <c r="A23" s="573"/>
      <c r="B23" s="506"/>
      <c r="C23" s="507"/>
      <c r="D23" s="270" t="s">
        <v>37</v>
      </c>
      <c r="E23" s="367"/>
      <c r="F23" s="368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10"/>
    </row>
    <row r="24" spans="1:54" ht="31.15" customHeight="1" x14ac:dyDescent="0.25">
      <c r="A24" s="573"/>
      <c r="B24" s="506"/>
      <c r="C24" s="507"/>
      <c r="D24" s="270" t="s">
        <v>2</v>
      </c>
      <c r="E24" s="364"/>
      <c r="F24" s="365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10"/>
    </row>
    <row r="25" spans="1:54" ht="15.75" x14ac:dyDescent="0.25">
      <c r="A25" s="573"/>
      <c r="B25" s="506"/>
      <c r="C25" s="507"/>
      <c r="D25" s="273" t="s">
        <v>43</v>
      </c>
      <c r="E25" s="364"/>
      <c r="F25" s="365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10"/>
    </row>
    <row r="26" spans="1:54" s="243" customFormat="1" ht="37.15" customHeight="1" x14ac:dyDescent="0.25">
      <c r="A26" s="574"/>
      <c r="B26" s="575"/>
      <c r="C26" s="576"/>
      <c r="D26" s="274" t="s">
        <v>267</v>
      </c>
      <c r="E26" s="360"/>
      <c r="F26" s="360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10"/>
    </row>
    <row r="27" spans="1:54" ht="37.15" customHeight="1" x14ac:dyDescent="0.25">
      <c r="A27" s="524" t="s">
        <v>274</v>
      </c>
      <c r="B27" s="525"/>
      <c r="C27" s="526"/>
      <c r="D27" s="268" t="s">
        <v>41</v>
      </c>
      <c r="E27" s="358">
        <f>E28+E29+E30</f>
        <v>729525.1</v>
      </c>
      <c r="F27" s="358">
        <f>F28+F29+F30</f>
        <v>160149.4</v>
      </c>
      <c r="G27" s="322">
        <f>F27/E27</f>
        <v>0.21952555162255555</v>
      </c>
      <c r="H27" s="192" t="s">
        <v>275</v>
      </c>
      <c r="I27" s="190" t="s">
        <v>275</v>
      </c>
      <c r="J27" s="192" t="s">
        <v>275</v>
      </c>
      <c r="K27" s="190" t="s">
        <v>275</v>
      </c>
      <c r="L27" s="192" t="s">
        <v>275</v>
      </c>
      <c r="M27" s="190" t="s">
        <v>275</v>
      </c>
      <c r="N27" s="192" t="s">
        <v>275</v>
      </c>
      <c r="O27" s="190" t="s">
        <v>275</v>
      </c>
      <c r="P27" s="192" t="s">
        <v>275</v>
      </c>
      <c r="Q27" s="190" t="s">
        <v>275</v>
      </c>
      <c r="R27" s="192" t="s">
        <v>275</v>
      </c>
      <c r="S27" s="190" t="s">
        <v>275</v>
      </c>
      <c r="T27" s="192" t="s">
        <v>275</v>
      </c>
      <c r="U27" s="190" t="s">
        <v>275</v>
      </c>
      <c r="V27" s="192" t="s">
        <v>275</v>
      </c>
      <c r="W27" s="190" t="s">
        <v>275</v>
      </c>
      <c r="X27" s="192" t="s">
        <v>275</v>
      </c>
      <c r="Y27" s="190" t="s">
        <v>275</v>
      </c>
      <c r="Z27" s="192" t="s">
        <v>275</v>
      </c>
      <c r="AA27" s="190" t="s">
        <v>275</v>
      </c>
      <c r="AB27" s="192" t="s">
        <v>275</v>
      </c>
      <c r="AC27" s="190" t="s">
        <v>275</v>
      </c>
      <c r="AD27" s="192" t="s">
        <v>275</v>
      </c>
      <c r="AE27" s="190" t="s">
        <v>275</v>
      </c>
      <c r="AF27" s="192" t="s">
        <v>275</v>
      </c>
      <c r="AG27" s="190" t="s">
        <v>275</v>
      </c>
      <c r="AH27" s="192" t="s">
        <v>275</v>
      </c>
      <c r="AI27" s="190" t="s">
        <v>275</v>
      </c>
      <c r="AJ27" s="192" t="s">
        <v>275</v>
      </c>
      <c r="AK27" s="190" t="s">
        <v>275</v>
      </c>
      <c r="AL27" s="192" t="s">
        <v>275</v>
      </c>
      <c r="AM27" s="190" t="s">
        <v>275</v>
      </c>
      <c r="AN27" s="192" t="s">
        <v>275</v>
      </c>
      <c r="AO27" s="190" t="s">
        <v>275</v>
      </c>
      <c r="AP27" s="192" t="s">
        <v>275</v>
      </c>
      <c r="AQ27" s="190" t="s">
        <v>275</v>
      </c>
      <c r="AR27" s="192" t="s">
        <v>275</v>
      </c>
      <c r="AS27" s="190" t="s">
        <v>275</v>
      </c>
      <c r="AT27" s="192" t="s">
        <v>275</v>
      </c>
      <c r="AU27" s="190" t="s">
        <v>275</v>
      </c>
      <c r="AV27" s="192" t="s">
        <v>275</v>
      </c>
      <c r="AW27" s="190" t="s">
        <v>275</v>
      </c>
      <c r="AX27" s="192" t="s">
        <v>275</v>
      </c>
      <c r="AY27" s="190" t="s">
        <v>275</v>
      </c>
      <c r="AZ27" s="192" t="s">
        <v>275</v>
      </c>
      <c r="BA27" s="190" t="s">
        <v>275</v>
      </c>
      <c r="BB27" s="267"/>
    </row>
    <row r="28" spans="1:54" ht="37.15" customHeight="1" x14ac:dyDescent="0.25">
      <c r="A28" s="527"/>
      <c r="B28" s="528"/>
      <c r="C28" s="529"/>
      <c r="D28" s="270" t="s">
        <v>37</v>
      </c>
      <c r="E28" s="373">
        <f>E86</f>
        <v>4598.2</v>
      </c>
      <c r="F28" s="373">
        <f>F86</f>
        <v>804</v>
      </c>
      <c r="G28" s="323">
        <f>F28/E28</f>
        <v>0.17485102866339003</v>
      </c>
      <c r="H28" s="192" t="s">
        <v>275</v>
      </c>
      <c r="I28" s="190" t="s">
        <v>275</v>
      </c>
      <c r="J28" s="192" t="s">
        <v>275</v>
      </c>
      <c r="K28" s="190" t="s">
        <v>275</v>
      </c>
      <c r="L28" s="192" t="s">
        <v>275</v>
      </c>
      <c r="M28" s="190" t="s">
        <v>275</v>
      </c>
      <c r="N28" s="192" t="s">
        <v>275</v>
      </c>
      <c r="O28" s="190" t="s">
        <v>275</v>
      </c>
      <c r="P28" s="192" t="s">
        <v>275</v>
      </c>
      <c r="Q28" s="190" t="s">
        <v>275</v>
      </c>
      <c r="R28" s="192" t="s">
        <v>275</v>
      </c>
      <c r="S28" s="190" t="s">
        <v>275</v>
      </c>
      <c r="T28" s="192" t="s">
        <v>275</v>
      </c>
      <c r="U28" s="190" t="s">
        <v>275</v>
      </c>
      <c r="V28" s="192" t="s">
        <v>275</v>
      </c>
      <c r="W28" s="190" t="s">
        <v>275</v>
      </c>
      <c r="X28" s="192" t="s">
        <v>275</v>
      </c>
      <c r="Y28" s="190" t="s">
        <v>275</v>
      </c>
      <c r="Z28" s="192" t="s">
        <v>275</v>
      </c>
      <c r="AA28" s="190" t="s">
        <v>275</v>
      </c>
      <c r="AB28" s="192" t="s">
        <v>275</v>
      </c>
      <c r="AC28" s="190" t="s">
        <v>275</v>
      </c>
      <c r="AD28" s="192" t="s">
        <v>275</v>
      </c>
      <c r="AE28" s="190" t="s">
        <v>275</v>
      </c>
      <c r="AF28" s="192" t="s">
        <v>275</v>
      </c>
      <c r="AG28" s="190" t="s">
        <v>275</v>
      </c>
      <c r="AH28" s="192" t="s">
        <v>275</v>
      </c>
      <c r="AI28" s="190" t="s">
        <v>275</v>
      </c>
      <c r="AJ28" s="192" t="s">
        <v>275</v>
      </c>
      <c r="AK28" s="190" t="s">
        <v>275</v>
      </c>
      <c r="AL28" s="192" t="s">
        <v>275</v>
      </c>
      <c r="AM28" s="190" t="s">
        <v>275</v>
      </c>
      <c r="AN28" s="192" t="s">
        <v>275</v>
      </c>
      <c r="AO28" s="190" t="s">
        <v>275</v>
      </c>
      <c r="AP28" s="192" t="s">
        <v>275</v>
      </c>
      <c r="AQ28" s="190" t="s">
        <v>275</v>
      </c>
      <c r="AR28" s="192" t="s">
        <v>275</v>
      </c>
      <c r="AS28" s="190" t="s">
        <v>275</v>
      </c>
      <c r="AT28" s="192" t="s">
        <v>275</v>
      </c>
      <c r="AU28" s="190" t="s">
        <v>275</v>
      </c>
      <c r="AV28" s="192" t="s">
        <v>275</v>
      </c>
      <c r="AW28" s="190" t="s">
        <v>275</v>
      </c>
      <c r="AX28" s="192" t="s">
        <v>275</v>
      </c>
      <c r="AY28" s="190" t="s">
        <v>275</v>
      </c>
      <c r="AZ28" s="192" t="s">
        <v>275</v>
      </c>
      <c r="BA28" s="190" t="s">
        <v>275</v>
      </c>
      <c r="BB28" s="267"/>
    </row>
    <row r="29" spans="1:54" ht="37.15" customHeight="1" x14ac:dyDescent="0.25">
      <c r="A29" s="527"/>
      <c r="B29" s="528"/>
      <c r="C29" s="529"/>
      <c r="D29" s="270" t="s">
        <v>2</v>
      </c>
      <c r="E29" s="359">
        <f>E87</f>
        <v>63576.6</v>
      </c>
      <c r="F29" s="373">
        <f>F87</f>
        <v>10223.4</v>
      </c>
      <c r="G29" s="323">
        <f>F29/E29</f>
        <v>0.1608044469191495</v>
      </c>
      <c r="H29" s="192" t="s">
        <v>275</v>
      </c>
      <c r="I29" s="190" t="s">
        <v>275</v>
      </c>
      <c r="J29" s="192" t="s">
        <v>275</v>
      </c>
      <c r="K29" s="190" t="s">
        <v>275</v>
      </c>
      <c r="L29" s="192" t="s">
        <v>275</v>
      </c>
      <c r="M29" s="190" t="s">
        <v>275</v>
      </c>
      <c r="N29" s="192" t="s">
        <v>275</v>
      </c>
      <c r="O29" s="190" t="s">
        <v>275</v>
      </c>
      <c r="P29" s="192" t="s">
        <v>275</v>
      </c>
      <c r="Q29" s="190" t="s">
        <v>275</v>
      </c>
      <c r="R29" s="192" t="s">
        <v>275</v>
      </c>
      <c r="S29" s="190" t="s">
        <v>275</v>
      </c>
      <c r="T29" s="192" t="s">
        <v>275</v>
      </c>
      <c r="U29" s="190" t="s">
        <v>275</v>
      </c>
      <c r="V29" s="192" t="s">
        <v>275</v>
      </c>
      <c r="W29" s="190" t="s">
        <v>275</v>
      </c>
      <c r="X29" s="192" t="s">
        <v>275</v>
      </c>
      <c r="Y29" s="190" t="s">
        <v>275</v>
      </c>
      <c r="Z29" s="192" t="s">
        <v>275</v>
      </c>
      <c r="AA29" s="190" t="s">
        <v>275</v>
      </c>
      <c r="AB29" s="192" t="s">
        <v>275</v>
      </c>
      <c r="AC29" s="190" t="s">
        <v>275</v>
      </c>
      <c r="AD29" s="192" t="s">
        <v>275</v>
      </c>
      <c r="AE29" s="190" t="s">
        <v>275</v>
      </c>
      <c r="AF29" s="192" t="s">
        <v>275</v>
      </c>
      <c r="AG29" s="190" t="s">
        <v>275</v>
      </c>
      <c r="AH29" s="192" t="s">
        <v>275</v>
      </c>
      <c r="AI29" s="190" t="s">
        <v>275</v>
      </c>
      <c r="AJ29" s="192" t="s">
        <v>275</v>
      </c>
      <c r="AK29" s="190" t="s">
        <v>275</v>
      </c>
      <c r="AL29" s="192" t="s">
        <v>275</v>
      </c>
      <c r="AM29" s="190" t="s">
        <v>275</v>
      </c>
      <c r="AN29" s="192" t="s">
        <v>275</v>
      </c>
      <c r="AO29" s="190" t="s">
        <v>275</v>
      </c>
      <c r="AP29" s="192" t="s">
        <v>275</v>
      </c>
      <c r="AQ29" s="190" t="s">
        <v>275</v>
      </c>
      <c r="AR29" s="192" t="s">
        <v>275</v>
      </c>
      <c r="AS29" s="190" t="s">
        <v>275</v>
      </c>
      <c r="AT29" s="192" t="s">
        <v>275</v>
      </c>
      <c r="AU29" s="190" t="s">
        <v>275</v>
      </c>
      <c r="AV29" s="192" t="s">
        <v>275</v>
      </c>
      <c r="AW29" s="190" t="s">
        <v>275</v>
      </c>
      <c r="AX29" s="192" t="s">
        <v>275</v>
      </c>
      <c r="AY29" s="190" t="s">
        <v>275</v>
      </c>
      <c r="AZ29" s="192" t="s">
        <v>275</v>
      </c>
      <c r="BA29" s="190" t="s">
        <v>275</v>
      </c>
      <c r="BB29" s="267"/>
    </row>
    <row r="30" spans="1:54" ht="37.15" customHeight="1" x14ac:dyDescent="0.25">
      <c r="A30" s="527"/>
      <c r="B30" s="528"/>
      <c r="C30" s="529"/>
      <c r="D30" s="273" t="s">
        <v>43</v>
      </c>
      <c r="E30" s="359">
        <f>E88+E93+E98+E103+E108</f>
        <v>661350.29999999993</v>
      </c>
      <c r="F30" s="373">
        <f>F52+F58+F69+F74+F78</f>
        <v>149122</v>
      </c>
      <c r="G30" s="323">
        <f>F30/E30</f>
        <v>0.22548111038885144</v>
      </c>
      <c r="H30" s="192" t="s">
        <v>275</v>
      </c>
      <c r="I30" s="190" t="s">
        <v>275</v>
      </c>
      <c r="J30" s="192" t="s">
        <v>275</v>
      </c>
      <c r="K30" s="190" t="s">
        <v>275</v>
      </c>
      <c r="L30" s="192" t="s">
        <v>275</v>
      </c>
      <c r="M30" s="190" t="s">
        <v>275</v>
      </c>
      <c r="N30" s="192" t="s">
        <v>275</v>
      </c>
      <c r="O30" s="190" t="s">
        <v>275</v>
      </c>
      <c r="P30" s="192" t="s">
        <v>275</v>
      </c>
      <c r="Q30" s="190" t="s">
        <v>275</v>
      </c>
      <c r="R30" s="192" t="s">
        <v>275</v>
      </c>
      <c r="S30" s="190" t="s">
        <v>275</v>
      </c>
      <c r="T30" s="192" t="s">
        <v>275</v>
      </c>
      <c r="U30" s="190" t="s">
        <v>275</v>
      </c>
      <c r="V30" s="192" t="s">
        <v>275</v>
      </c>
      <c r="W30" s="190" t="s">
        <v>275</v>
      </c>
      <c r="X30" s="192" t="s">
        <v>275</v>
      </c>
      <c r="Y30" s="190" t="s">
        <v>275</v>
      </c>
      <c r="Z30" s="192" t="s">
        <v>275</v>
      </c>
      <c r="AA30" s="190" t="s">
        <v>275</v>
      </c>
      <c r="AB30" s="192" t="s">
        <v>275</v>
      </c>
      <c r="AC30" s="190" t="s">
        <v>275</v>
      </c>
      <c r="AD30" s="192" t="s">
        <v>275</v>
      </c>
      <c r="AE30" s="190" t="s">
        <v>275</v>
      </c>
      <c r="AF30" s="192" t="s">
        <v>275</v>
      </c>
      <c r="AG30" s="190" t="s">
        <v>275</v>
      </c>
      <c r="AH30" s="192" t="s">
        <v>275</v>
      </c>
      <c r="AI30" s="190" t="s">
        <v>275</v>
      </c>
      <c r="AJ30" s="192" t="s">
        <v>275</v>
      </c>
      <c r="AK30" s="190" t="s">
        <v>275</v>
      </c>
      <c r="AL30" s="192" t="s">
        <v>275</v>
      </c>
      <c r="AM30" s="190" t="s">
        <v>275</v>
      </c>
      <c r="AN30" s="192" t="s">
        <v>275</v>
      </c>
      <c r="AO30" s="190" t="s">
        <v>275</v>
      </c>
      <c r="AP30" s="192" t="s">
        <v>275</v>
      </c>
      <c r="AQ30" s="190" t="s">
        <v>275</v>
      </c>
      <c r="AR30" s="192" t="s">
        <v>275</v>
      </c>
      <c r="AS30" s="190" t="s">
        <v>275</v>
      </c>
      <c r="AT30" s="192" t="s">
        <v>275</v>
      </c>
      <c r="AU30" s="190" t="s">
        <v>275</v>
      </c>
      <c r="AV30" s="192" t="s">
        <v>275</v>
      </c>
      <c r="AW30" s="190" t="s">
        <v>275</v>
      </c>
      <c r="AX30" s="192" t="s">
        <v>275</v>
      </c>
      <c r="AY30" s="190" t="s">
        <v>275</v>
      </c>
      <c r="AZ30" s="192" t="s">
        <v>275</v>
      </c>
      <c r="BA30" s="190" t="s">
        <v>275</v>
      </c>
      <c r="BB30" s="267"/>
    </row>
    <row r="31" spans="1:54" ht="37.15" hidden="1" customHeight="1" x14ac:dyDescent="0.25">
      <c r="A31" s="530"/>
      <c r="B31" s="531"/>
      <c r="C31" s="532"/>
      <c r="D31" s="274" t="s">
        <v>267</v>
      </c>
      <c r="E31" s="360"/>
      <c r="F31" s="360"/>
      <c r="G31" s="204"/>
      <c r="H31" s="192" t="s">
        <v>275</v>
      </c>
      <c r="I31" s="190" t="s">
        <v>275</v>
      </c>
      <c r="J31" s="192" t="s">
        <v>275</v>
      </c>
      <c r="K31" s="190" t="s">
        <v>275</v>
      </c>
      <c r="L31" s="192" t="s">
        <v>275</v>
      </c>
      <c r="M31" s="190" t="s">
        <v>275</v>
      </c>
      <c r="N31" s="192" t="s">
        <v>275</v>
      </c>
      <c r="O31" s="190" t="s">
        <v>275</v>
      </c>
      <c r="P31" s="192" t="s">
        <v>275</v>
      </c>
      <c r="Q31" s="190" t="s">
        <v>275</v>
      </c>
      <c r="R31" s="192" t="s">
        <v>275</v>
      </c>
      <c r="S31" s="190" t="s">
        <v>275</v>
      </c>
      <c r="T31" s="192" t="s">
        <v>275</v>
      </c>
      <c r="U31" s="190" t="s">
        <v>275</v>
      </c>
      <c r="V31" s="192" t="s">
        <v>275</v>
      </c>
      <c r="W31" s="190" t="s">
        <v>275</v>
      </c>
      <c r="X31" s="192" t="s">
        <v>275</v>
      </c>
      <c r="Y31" s="190" t="s">
        <v>275</v>
      </c>
      <c r="Z31" s="192" t="s">
        <v>275</v>
      </c>
      <c r="AA31" s="190" t="s">
        <v>275</v>
      </c>
      <c r="AB31" s="192" t="s">
        <v>275</v>
      </c>
      <c r="AC31" s="190" t="s">
        <v>275</v>
      </c>
      <c r="AD31" s="192" t="s">
        <v>275</v>
      </c>
      <c r="AE31" s="190" t="s">
        <v>275</v>
      </c>
      <c r="AF31" s="192" t="s">
        <v>275</v>
      </c>
      <c r="AG31" s="190" t="s">
        <v>275</v>
      </c>
      <c r="AH31" s="192" t="s">
        <v>275</v>
      </c>
      <c r="AI31" s="190" t="s">
        <v>275</v>
      </c>
      <c r="AJ31" s="192" t="s">
        <v>275</v>
      </c>
      <c r="AK31" s="190" t="s">
        <v>275</v>
      </c>
      <c r="AL31" s="192" t="s">
        <v>275</v>
      </c>
      <c r="AM31" s="190" t="s">
        <v>275</v>
      </c>
      <c r="AN31" s="192" t="s">
        <v>275</v>
      </c>
      <c r="AO31" s="190" t="s">
        <v>275</v>
      </c>
      <c r="AP31" s="192" t="s">
        <v>275</v>
      </c>
      <c r="AQ31" s="190" t="s">
        <v>275</v>
      </c>
      <c r="AR31" s="192" t="s">
        <v>275</v>
      </c>
      <c r="AS31" s="190" t="s">
        <v>275</v>
      </c>
      <c r="AT31" s="192" t="s">
        <v>275</v>
      </c>
      <c r="AU31" s="190" t="s">
        <v>275</v>
      </c>
      <c r="AV31" s="192" t="s">
        <v>275</v>
      </c>
      <c r="AW31" s="190" t="s">
        <v>275</v>
      </c>
      <c r="AX31" s="192" t="s">
        <v>275</v>
      </c>
      <c r="AY31" s="190" t="s">
        <v>275</v>
      </c>
      <c r="AZ31" s="192" t="s">
        <v>275</v>
      </c>
      <c r="BA31" s="190" t="s">
        <v>275</v>
      </c>
      <c r="BB31" s="267"/>
    </row>
    <row r="32" spans="1:54" s="113" customFormat="1" ht="15.75" x14ac:dyDescent="0.25">
      <c r="A32" s="577" t="s">
        <v>325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8"/>
      <c r="AG32" s="578"/>
      <c r="AH32" s="578"/>
      <c r="AI32" s="578"/>
      <c r="AJ32" s="578"/>
      <c r="AK32" s="578"/>
      <c r="AL32" s="578"/>
      <c r="AM32" s="578"/>
      <c r="AN32" s="578"/>
      <c r="AO32" s="578"/>
      <c r="AP32" s="578"/>
      <c r="AQ32" s="578"/>
      <c r="AR32" s="578"/>
      <c r="AS32" s="578"/>
      <c r="AT32" s="578"/>
      <c r="AU32" s="578"/>
      <c r="AV32" s="578"/>
      <c r="AW32" s="578"/>
      <c r="AX32" s="578"/>
      <c r="AY32" s="578"/>
      <c r="AZ32" s="578"/>
      <c r="BA32" s="578"/>
      <c r="BB32" s="579"/>
    </row>
    <row r="33" spans="1:54" ht="18.75" customHeight="1" x14ac:dyDescent="0.25">
      <c r="A33" s="519" t="s">
        <v>1</v>
      </c>
      <c r="B33" s="521" t="s">
        <v>326</v>
      </c>
      <c r="C33" s="610" t="s">
        <v>354</v>
      </c>
      <c r="D33" s="220" t="s">
        <v>41</v>
      </c>
      <c r="E33" s="358">
        <f>E34+E35+E36</f>
        <v>536538.80000000005</v>
      </c>
      <c r="F33" s="358">
        <f>F34+F35+F36</f>
        <v>124233.59999999999</v>
      </c>
      <c r="G33" s="322">
        <f>F33/E33</f>
        <v>0.23154634855857578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11"/>
    </row>
    <row r="34" spans="1:54" ht="31.5" x14ac:dyDescent="0.25">
      <c r="A34" s="520"/>
      <c r="B34" s="522"/>
      <c r="C34" s="611"/>
      <c r="D34" s="259" t="s">
        <v>37</v>
      </c>
      <c r="E34" s="369">
        <v>4598.2</v>
      </c>
      <c r="F34" s="359">
        <v>804</v>
      </c>
      <c r="G34" s="323">
        <f>F34/E34</f>
        <v>0.17485102866339003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12"/>
    </row>
    <row r="35" spans="1:54" ht="46.5" customHeight="1" x14ac:dyDescent="0.25">
      <c r="A35" s="520"/>
      <c r="B35" s="522"/>
      <c r="C35" s="611"/>
      <c r="D35" s="259" t="s">
        <v>2</v>
      </c>
      <c r="E35" s="369">
        <v>63576.6</v>
      </c>
      <c r="F35" s="359">
        <v>10223.4</v>
      </c>
      <c r="G35" s="323">
        <f>F35/E35</f>
        <v>0.1608044469191495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12"/>
    </row>
    <row r="36" spans="1:54" ht="27.2" customHeight="1" x14ac:dyDescent="0.25">
      <c r="A36" s="520"/>
      <c r="B36" s="523"/>
      <c r="C36" s="612"/>
      <c r="D36" s="324" t="s">
        <v>43</v>
      </c>
      <c r="E36" s="369">
        <v>468364</v>
      </c>
      <c r="F36" s="359">
        <v>113206.2</v>
      </c>
      <c r="G36" s="323">
        <f>F36/E36</f>
        <v>0.24170559650186607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12"/>
    </row>
    <row r="37" spans="1:54" s="243" customFormat="1" ht="36.6" hidden="1" customHeight="1" x14ac:dyDescent="0.25">
      <c r="A37" s="520"/>
      <c r="B37" s="391"/>
      <c r="C37" s="397"/>
      <c r="D37" s="325" t="s">
        <v>267</v>
      </c>
      <c r="E37" s="359"/>
      <c r="F37" s="359"/>
      <c r="G37" s="323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12"/>
    </row>
    <row r="38" spans="1:54" ht="18.75" customHeight="1" x14ac:dyDescent="0.25">
      <c r="A38" s="519" t="s">
        <v>3</v>
      </c>
      <c r="B38" s="521" t="s">
        <v>327</v>
      </c>
      <c r="C38" s="610" t="s">
        <v>354</v>
      </c>
      <c r="D38" s="220" t="s">
        <v>41</v>
      </c>
      <c r="E38" s="358">
        <f>E39+E40+E41</f>
        <v>9470.7999999999993</v>
      </c>
      <c r="F38" s="358">
        <f>F39+F40+F41</f>
        <v>2813</v>
      </c>
      <c r="G38" s="322">
        <f>F38/E38</f>
        <v>0.29701820331967732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11"/>
    </row>
    <row r="39" spans="1:54" ht="31.9" customHeight="1" x14ac:dyDescent="0.25">
      <c r="A39" s="520"/>
      <c r="B39" s="522"/>
      <c r="C39" s="611"/>
      <c r="D39" s="259" t="s">
        <v>37</v>
      </c>
      <c r="E39" s="359">
        <v>0</v>
      </c>
      <c r="F39" s="359"/>
      <c r="G39" s="323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12"/>
    </row>
    <row r="40" spans="1:54" ht="34.9" customHeight="1" x14ac:dyDescent="0.25">
      <c r="A40" s="520"/>
      <c r="B40" s="522"/>
      <c r="C40" s="611"/>
      <c r="D40" s="259" t="s">
        <v>2</v>
      </c>
      <c r="E40" s="359">
        <v>0</v>
      </c>
      <c r="F40" s="359"/>
      <c r="G40" s="323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12"/>
    </row>
    <row r="41" spans="1:54" ht="21.75" customHeight="1" x14ac:dyDescent="0.25">
      <c r="A41" s="520"/>
      <c r="B41" s="523"/>
      <c r="C41" s="612"/>
      <c r="D41" s="324" t="s">
        <v>43</v>
      </c>
      <c r="E41" s="369">
        <v>9470.7999999999993</v>
      </c>
      <c r="F41" s="359">
        <v>2813</v>
      </c>
      <c r="G41" s="322">
        <f>F41/E41</f>
        <v>0.29701820331967732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12"/>
    </row>
    <row r="42" spans="1:54" ht="34.9" hidden="1" customHeight="1" x14ac:dyDescent="0.25">
      <c r="A42" s="520"/>
      <c r="B42" s="391"/>
      <c r="C42" s="397"/>
      <c r="D42" s="325" t="s">
        <v>267</v>
      </c>
      <c r="E42" s="359"/>
      <c r="F42" s="359"/>
      <c r="G42" s="323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12"/>
    </row>
    <row r="43" spans="1:54" s="243" customFormat="1" ht="22.15" customHeight="1" x14ac:dyDescent="0.25">
      <c r="A43" s="519" t="s">
        <v>4</v>
      </c>
      <c r="B43" s="521" t="s">
        <v>328</v>
      </c>
      <c r="C43" s="613" t="s">
        <v>354</v>
      </c>
      <c r="D43" s="220" t="s">
        <v>41</v>
      </c>
      <c r="E43" s="358">
        <f>E44+E45+E46</f>
        <v>1563.7</v>
      </c>
      <c r="F43" s="358">
        <v>0</v>
      </c>
      <c r="G43" s="322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11"/>
    </row>
    <row r="44" spans="1:54" ht="31.5" x14ac:dyDescent="0.25">
      <c r="A44" s="520"/>
      <c r="B44" s="522"/>
      <c r="C44" s="614"/>
      <c r="D44" s="259" t="s">
        <v>37</v>
      </c>
      <c r="E44" s="359">
        <v>0</v>
      </c>
      <c r="F44" s="359"/>
      <c r="G44" s="323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12"/>
    </row>
    <row r="45" spans="1:54" ht="31.15" customHeight="1" x14ac:dyDescent="0.25">
      <c r="A45" s="520"/>
      <c r="B45" s="522"/>
      <c r="C45" s="614"/>
      <c r="D45" s="259" t="s">
        <v>2</v>
      </c>
      <c r="E45" s="359">
        <v>0</v>
      </c>
      <c r="F45" s="359"/>
      <c r="G45" s="323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12"/>
    </row>
    <row r="46" spans="1:54" ht="21.75" customHeight="1" x14ac:dyDescent="0.25">
      <c r="A46" s="520"/>
      <c r="B46" s="522"/>
      <c r="C46" s="614"/>
      <c r="D46" s="324" t="s">
        <v>43</v>
      </c>
      <c r="E46" s="369">
        <v>1563.7</v>
      </c>
      <c r="F46" s="359">
        <v>0</v>
      </c>
      <c r="G46" s="323">
        <f t="shared" si="3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12"/>
    </row>
    <row r="47" spans="1:54" ht="30" hidden="1" customHeight="1" x14ac:dyDescent="0.25">
      <c r="A47" s="520"/>
      <c r="B47" s="523"/>
      <c r="C47" s="615"/>
      <c r="D47" s="325" t="s">
        <v>267</v>
      </c>
      <c r="E47" s="359"/>
      <c r="F47" s="359"/>
      <c r="G47" s="323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12"/>
    </row>
    <row r="48" spans="1:54" ht="30" hidden="1" customHeight="1" x14ac:dyDescent="0.25">
      <c r="A48" s="393"/>
      <c r="B48" s="391"/>
      <c r="C48" s="397"/>
      <c r="D48" s="325" t="s">
        <v>267</v>
      </c>
      <c r="E48" s="359"/>
      <c r="F48" s="359"/>
      <c r="G48" s="323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85"/>
    </row>
    <row r="49" spans="1:54" ht="20.25" customHeight="1" x14ac:dyDescent="0.25">
      <c r="A49" s="513"/>
      <c r="B49" s="515" t="s">
        <v>268</v>
      </c>
      <c r="C49" s="517"/>
      <c r="D49" s="220" t="s">
        <v>41</v>
      </c>
      <c r="E49" s="358">
        <f>E50+E51+E52</f>
        <v>547573.30000000005</v>
      </c>
      <c r="F49" s="358">
        <f>F50+F51+F52</f>
        <v>127046.59999999999</v>
      </c>
      <c r="G49" s="322">
        <f>F49/E49</f>
        <v>0.23201752167244089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509"/>
    </row>
    <row r="50" spans="1:54" ht="35.25" customHeight="1" x14ac:dyDescent="0.25">
      <c r="A50" s="514"/>
      <c r="B50" s="516"/>
      <c r="C50" s="518"/>
      <c r="D50" s="259" t="s">
        <v>37</v>
      </c>
      <c r="E50" s="359">
        <f>E34+E39+E44</f>
        <v>4598.2</v>
      </c>
      <c r="F50" s="359">
        <f>F34+F39+F44</f>
        <v>804</v>
      </c>
      <c r="G50" s="323">
        <f>F50/E50</f>
        <v>0.17485102866339003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534"/>
    </row>
    <row r="51" spans="1:54" ht="33" customHeight="1" x14ac:dyDescent="0.25">
      <c r="A51" s="514"/>
      <c r="B51" s="516"/>
      <c r="C51" s="518"/>
      <c r="D51" s="259" t="s">
        <v>2</v>
      </c>
      <c r="E51" s="359">
        <f t="shared" ref="E51:F52" si="4">E35+E40+E45</f>
        <v>63576.6</v>
      </c>
      <c r="F51" s="359">
        <f t="shared" si="4"/>
        <v>10223.4</v>
      </c>
      <c r="G51" s="323">
        <f>F51/E51</f>
        <v>0.1608044469191495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534"/>
    </row>
    <row r="52" spans="1:54" ht="19.7" customHeight="1" x14ac:dyDescent="0.25">
      <c r="A52" s="514"/>
      <c r="B52" s="516"/>
      <c r="C52" s="518"/>
      <c r="D52" s="262" t="s">
        <v>43</v>
      </c>
      <c r="E52" s="359">
        <f t="shared" si="4"/>
        <v>479398.5</v>
      </c>
      <c r="F52" s="359">
        <f>F46+F41+F36</f>
        <v>116019.2</v>
      </c>
      <c r="G52" s="323">
        <f>F52/E52</f>
        <v>0.24200993536692333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534"/>
    </row>
    <row r="53" spans="1:54" ht="34.9" hidden="1" customHeight="1" x14ac:dyDescent="0.25">
      <c r="A53" s="514"/>
      <c r="B53" s="516"/>
      <c r="C53" s="518"/>
      <c r="D53" s="263" t="s">
        <v>267</v>
      </c>
      <c r="E53" s="319"/>
      <c r="F53" s="327"/>
      <c r="G53" s="323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534"/>
    </row>
    <row r="54" spans="1:54" ht="15.75" x14ac:dyDescent="0.25">
      <c r="A54" s="577" t="s">
        <v>330</v>
      </c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78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9"/>
    </row>
    <row r="55" spans="1:54" ht="22.5" customHeight="1" x14ac:dyDescent="0.25">
      <c r="A55" s="519" t="s">
        <v>6</v>
      </c>
      <c r="B55" s="517" t="s">
        <v>331</v>
      </c>
      <c r="C55" s="613" t="s">
        <v>353</v>
      </c>
      <c r="D55" s="220" t="s">
        <v>41</v>
      </c>
      <c r="E55" s="358">
        <f>E56+E57+E58</f>
        <v>118948.1</v>
      </c>
      <c r="F55" s="358">
        <f>F56+F57+F58</f>
        <v>22078.799999999999</v>
      </c>
      <c r="G55" s="322">
        <f>F55/E55</f>
        <v>0.18561708846127006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11"/>
    </row>
    <row r="56" spans="1:54" ht="36.75" customHeight="1" x14ac:dyDescent="0.25">
      <c r="A56" s="520"/>
      <c r="B56" s="518"/>
      <c r="C56" s="614"/>
      <c r="D56" s="259" t="s">
        <v>37</v>
      </c>
      <c r="E56" s="360"/>
      <c r="F56" s="360"/>
      <c r="G56" s="323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12"/>
    </row>
    <row r="57" spans="1:54" ht="35.450000000000003" customHeight="1" x14ac:dyDescent="0.25">
      <c r="A57" s="520"/>
      <c r="B57" s="518"/>
      <c r="C57" s="614"/>
      <c r="D57" s="259" t="s">
        <v>2</v>
      </c>
      <c r="E57" s="365"/>
      <c r="F57" s="370"/>
      <c r="G57" s="323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12"/>
    </row>
    <row r="58" spans="1:54" ht="22.5" customHeight="1" x14ac:dyDescent="0.25">
      <c r="A58" s="520"/>
      <c r="B58" s="518"/>
      <c r="C58" s="614"/>
      <c r="D58" s="262" t="s">
        <v>43</v>
      </c>
      <c r="E58" s="369">
        <v>118948.1</v>
      </c>
      <c r="F58" s="370">
        <v>22078.799999999999</v>
      </c>
      <c r="G58" s="323">
        <f>F58/E58</f>
        <v>0.18561708846127006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12"/>
    </row>
    <row r="59" spans="1:54" ht="38.450000000000003" hidden="1" customHeight="1" x14ac:dyDescent="0.25">
      <c r="A59" s="520"/>
      <c r="B59" s="518"/>
      <c r="C59" s="614"/>
      <c r="D59" s="263" t="s">
        <v>267</v>
      </c>
      <c r="E59" s="365"/>
      <c r="F59" s="365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12"/>
    </row>
    <row r="60" spans="1:54" ht="21" customHeight="1" x14ac:dyDescent="0.25">
      <c r="A60" s="519"/>
      <c r="B60" s="515" t="s">
        <v>269</v>
      </c>
      <c r="C60" s="517"/>
      <c r="D60" s="220" t="s">
        <v>41</v>
      </c>
      <c r="E60" s="358">
        <f>E61+E62+E63</f>
        <v>118948.1</v>
      </c>
      <c r="F60" s="358">
        <f>F61+F62+F63</f>
        <v>22078.799999999999</v>
      </c>
      <c r="G60" s="322">
        <f>F60/E60</f>
        <v>0.18561708846127006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509"/>
    </row>
    <row r="61" spans="1:54" ht="31.5" x14ac:dyDescent="0.25">
      <c r="A61" s="520"/>
      <c r="B61" s="516"/>
      <c r="C61" s="518"/>
      <c r="D61" s="259" t="s">
        <v>37</v>
      </c>
      <c r="E61" s="360"/>
      <c r="F61" s="360"/>
      <c r="G61" s="323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534"/>
    </row>
    <row r="62" spans="1:54" ht="33" customHeight="1" x14ac:dyDescent="0.25">
      <c r="A62" s="520"/>
      <c r="B62" s="516"/>
      <c r="C62" s="518"/>
      <c r="D62" s="259" t="s">
        <v>2</v>
      </c>
      <c r="E62" s="360"/>
      <c r="F62" s="360"/>
      <c r="G62" s="323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534"/>
    </row>
    <row r="63" spans="1:54" ht="21" customHeight="1" x14ac:dyDescent="0.25">
      <c r="A63" s="520"/>
      <c r="B63" s="516"/>
      <c r="C63" s="518"/>
      <c r="D63" s="262" t="s">
        <v>43</v>
      </c>
      <c r="E63" s="369">
        <f>E58</f>
        <v>118948.1</v>
      </c>
      <c r="F63" s="369">
        <f>F58</f>
        <v>22078.799999999999</v>
      </c>
      <c r="G63" s="323">
        <f>F63/E63</f>
        <v>0.18561708846127006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534"/>
    </row>
    <row r="64" spans="1:54" ht="28.9" hidden="1" customHeight="1" x14ac:dyDescent="0.25">
      <c r="A64" s="520"/>
      <c r="B64" s="516"/>
      <c r="C64" s="518"/>
      <c r="D64" s="263" t="s">
        <v>267</v>
      </c>
      <c r="E64" s="179"/>
      <c r="F64" s="354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534"/>
    </row>
    <row r="65" spans="1:54" ht="15.75" x14ac:dyDescent="0.25">
      <c r="A65" s="577" t="s">
        <v>332</v>
      </c>
      <c r="B65" s="578"/>
      <c r="C65" s="578"/>
      <c r="D65" s="578"/>
      <c r="E65" s="578"/>
      <c r="F65" s="578"/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  <c r="BB65" s="579"/>
    </row>
    <row r="66" spans="1:54" ht="22.5" customHeight="1" x14ac:dyDescent="0.25">
      <c r="A66" s="519" t="s">
        <v>16</v>
      </c>
      <c r="B66" s="517" t="s">
        <v>348</v>
      </c>
      <c r="C66" s="613" t="s">
        <v>350</v>
      </c>
      <c r="D66" s="220" t="s">
        <v>41</v>
      </c>
      <c r="E66" s="358">
        <f>E67+E68+E69</f>
        <v>21817.7</v>
      </c>
      <c r="F66" s="358">
        <f>F67+F68+F69</f>
        <v>3970.9</v>
      </c>
      <c r="G66" s="323">
        <f>F66/E66</f>
        <v>0.18200360257955697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11"/>
    </row>
    <row r="67" spans="1:54" ht="36.75" customHeight="1" x14ac:dyDescent="0.25">
      <c r="A67" s="520"/>
      <c r="B67" s="518"/>
      <c r="C67" s="614"/>
      <c r="D67" s="259" t="s">
        <v>37</v>
      </c>
      <c r="E67" s="360"/>
      <c r="F67" s="360"/>
      <c r="G67" s="323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12"/>
    </row>
    <row r="68" spans="1:54" ht="35.450000000000003" customHeight="1" x14ac:dyDescent="0.25">
      <c r="A68" s="520"/>
      <c r="B68" s="518"/>
      <c r="C68" s="614"/>
      <c r="D68" s="259" t="s">
        <v>2</v>
      </c>
      <c r="E68" s="365"/>
      <c r="F68" s="365"/>
      <c r="G68" s="323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12"/>
    </row>
    <row r="69" spans="1:54" ht="22.5" customHeight="1" x14ac:dyDescent="0.25">
      <c r="A69" s="520"/>
      <c r="B69" s="518"/>
      <c r="C69" s="614"/>
      <c r="D69" s="262" t="s">
        <v>43</v>
      </c>
      <c r="E69" s="369">
        <v>21817.7</v>
      </c>
      <c r="F69" s="360">
        <v>3970.9</v>
      </c>
      <c r="G69" s="323">
        <f t="shared" si="7"/>
        <v>0.18200360257955697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12"/>
    </row>
    <row r="70" spans="1:54" ht="38.450000000000003" hidden="1" customHeight="1" x14ac:dyDescent="0.25">
      <c r="A70" s="520"/>
      <c r="B70" s="518"/>
      <c r="C70" s="614"/>
      <c r="D70" s="263" t="s">
        <v>267</v>
      </c>
      <c r="E70" s="365"/>
      <c r="F70" s="365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12"/>
    </row>
    <row r="71" spans="1:54" ht="18.75" customHeight="1" x14ac:dyDescent="0.25">
      <c r="A71" s="604" t="s">
        <v>333</v>
      </c>
      <c r="B71" s="602" t="s">
        <v>349</v>
      </c>
      <c r="C71" s="616" t="s">
        <v>351</v>
      </c>
      <c r="D71" s="220" t="s">
        <v>41</v>
      </c>
      <c r="E71" s="358">
        <f>E72+E73+E74</f>
        <v>40490.100000000006</v>
      </c>
      <c r="F71" s="358">
        <f>F72+F73+F74</f>
        <v>7053.1</v>
      </c>
      <c r="G71" s="323">
        <f>F71/E71</f>
        <v>0.17419319784342344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86"/>
    </row>
    <row r="72" spans="1:54" ht="31.9" customHeight="1" x14ac:dyDescent="0.25">
      <c r="A72" s="604"/>
      <c r="B72" s="602"/>
      <c r="C72" s="616"/>
      <c r="D72" s="259" t="s">
        <v>37</v>
      </c>
      <c r="E72" s="359">
        <v>0</v>
      </c>
      <c r="F72" s="359"/>
      <c r="G72" s="323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86"/>
    </row>
    <row r="73" spans="1:54" ht="34.9" customHeight="1" x14ac:dyDescent="0.25">
      <c r="A73" s="604"/>
      <c r="B73" s="602"/>
      <c r="C73" s="616"/>
      <c r="D73" s="259" t="s">
        <v>2</v>
      </c>
      <c r="E73" s="359">
        <v>0</v>
      </c>
      <c r="F73" s="359"/>
      <c r="G73" s="323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86"/>
    </row>
    <row r="74" spans="1:54" ht="21.75" customHeight="1" x14ac:dyDescent="0.25">
      <c r="A74" s="604"/>
      <c r="B74" s="602"/>
      <c r="C74" s="616"/>
      <c r="D74" s="324" t="s">
        <v>43</v>
      </c>
      <c r="E74" s="369">
        <f>30797.4+9692.7</f>
        <v>40490.100000000006</v>
      </c>
      <c r="F74" s="359">
        <v>7053.1</v>
      </c>
      <c r="G74" s="323">
        <f t="shared" si="8"/>
        <v>0.17419319784342344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86"/>
    </row>
    <row r="75" spans="1:54" ht="18.75" customHeight="1" x14ac:dyDescent="0.25">
      <c r="A75" s="604" t="s">
        <v>346</v>
      </c>
      <c r="B75" s="602" t="s">
        <v>347</v>
      </c>
      <c r="C75" s="616" t="s">
        <v>352</v>
      </c>
      <c r="D75" s="220" t="s">
        <v>41</v>
      </c>
      <c r="E75" s="358">
        <f>E76+E77+E78</f>
        <v>695.9</v>
      </c>
      <c r="F75" s="358">
        <f>F76+F77+F78</f>
        <v>0</v>
      </c>
      <c r="G75" s="323">
        <f>F75/E75</f>
        <v>0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386"/>
    </row>
    <row r="76" spans="1:54" ht="31.9" customHeight="1" x14ac:dyDescent="0.25">
      <c r="A76" s="604"/>
      <c r="B76" s="602"/>
      <c r="C76" s="616"/>
      <c r="D76" s="259" t="s">
        <v>37</v>
      </c>
      <c r="E76" s="359">
        <v>0</v>
      </c>
      <c r="F76" s="359"/>
      <c r="G76" s="323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386"/>
    </row>
    <row r="77" spans="1:54" ht="56.25" customHeight="1" x14ac:dyDescent="0.25">
      <c r="A77" s="604"/>
      <c r="B77" s="602"/>
      <c r="C77" s="616"/>
      <c r="D77" s="259" t="s">
        <v>2</v>
      </c>
      <c r="E77" s="359">
        <v>0</v>
      </c>
      <c r="F77" s="359"/>
      <c r="G77" s="323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386"/>
    </row>
    <row r="78" spans="1:54" ht="36.75" customHeight="1" x14ac:dyDescent="0.25">
      <c r="A78" s="604"/>
      <c r="B78" s="602"/>
      <c r="C78" s="616"/>
      <c r="D78" s="324" t="s">
        <v>43</v>
      </c>
      <c r="E78" s="369">
        <v>695.9</v>
      </c>
      <c r="F78" s="359"/>
      <c r="G78" s="323">
        <f t="shared" si="9"/>
        <v>0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386"/>
    </row>
    <row r="79" spans="1:54" ht="21" customHeight="1" x14ac:dyDescent="0.25">
      <c r="A79" s="604"/>
      <c r="B79" s="605" t="s">
        <v>334</v>
      </c>
      <c r="C79" s="603"/>
      <c r="D79" s="220" t="s">
        <v>41</v>
      </c>
      <c r="E79" s="358">
        <f>E80+E81+E82</f>
        <v>63003.700000000004</v>
      </c>
      <c r="F79" s="358">
        <f>F80+F81+F82</f>
        <v>11024</v>
      </c>
      <c r="G79" s="322">
        <f>F79/E79</f>
        <v>0.17497385074209926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1"/>
    </row>
    <row r="80" spans="1:54" ht="31.5" x14ac:dyDescent="0.25">
      <c r="A80" s="604"/>
      <c r="B80" s="605"/>
      <c r="C80" s="603"/>
      <c r="D80" s="259" t="s">
        <v>37</v>
      </c>
      <c r="E80" s="360"/>
      <c r="F80" s="360"/>
      <c r="G80" s="323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1"/>
    </row>
    <row r="81" spans="1:54" ht="33" customHeight="1" x14ac:dyDescent="0.25">
      <c r="A81" s="604"/>
      <c r="B81" s="605"/>
      <c r="C81" s="603"/>
      <c r="D81" s="259" t="s">
        <v>2</v>
      </c>
      <c r="E81" s="360"/>
      <c r="F81" s="360"/>
      <c r="G81" s="323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1"/>
    </row>
    <row r="82" spans="1:54" ht="21" customHeight="1" x14ac:dyDescent="0.25">
      <c r="A82" s="604"/>
      <c r="B82" s="605"/>
      <c r="C82" s="603"/>
      <c r="D82" s="324" t="s">
        <v>43</v>
      </c>
      <c r="E82" s="369">
        <f>E69+E74+E78</f>
        <v>63003.700000000004</v>
      </c>
      <c r="F82" s="369">
        <f>F69+F74+F78</f>
        <v>11024</v>
      </c>
      <c r="G82" s="323">
        <f t="shared" si="10"/>
        <v>0.17497385074209926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1"/>
    </row>
    <row r="83" spans="1:54" ht="29.25" customHeight="1" x14ac:dyDescent="0.25">
      <c r="A83" s="598" t="s">
        <v>260</v>
      </c>
      <c r="B83" s="599"/>
      <c r="C83" s="599"/>
      <c r="D83" s="599"/>
      <c r="E83" s="599"/>
      <c r="F83" s="599"/>
      <c r="G83" s="599"/>
      <c r="H83" s="599"/>
      <c r="I83" s="599"/>
      <c r="J83" s="599"/>
      <c r="K83" s="599"/>
      <c r="L83" s="599"/>
      <c r="M83" s="599"/>
      <c r="N83" s="599"/>
      <c r="O83" s="599"/>
      <c r="P83" s="599"/>
      <c r="Q83" s="599"/>
      <c r="R83" s="599"/>
      <c r="S83" s="599"/>
      <c r="T83" s="599"/>
      <c r="U83" s="599"/>
      <c r="V83" s="599"/>
      <c r="W83" s="599"/>
      <c r="X83" s="599"/>
      <c r="Y83" s="599"/>
      <c r="Z83" s="599"/>
      <c r="AA83" s="599"/>
      <c r="AB83" s="599"/>
      <c r="AC83" s="599"/>
      <c r="AD83" s="599"/>
      <c r="AE83" s="599"/>
      <c r="AF83" s="599"/>
      <c r="AG83" s="599"/>
      <c r="AH83" s="599"/>
      <c r="AI83" s="599"/>
      <c r="AJ83" s="599"/>
      <c r="AK83" s="599"/>
      <c r="AL83" s="599"/>
      <c r="AM83" s="599"/>
      <c r="AN83" s="599"/>
      <c r="AO83" s="599"/>
      <c r="AP83" s="599"/>
      <c r="AQ83" s="599"/>
      <c r="AR83" s="599"/>
      <c r="AS83" s="599"/>
      <c r="AT83" s="599"/>
      <c r="AU83" s="599"/>
      <c r="AV83" s="599"/>
      <c r="AW83" s="599"/>
      <c r="AX83" s="599"/>
      <c r="AY83" s="599"/>
      <c r="AZ83" s="599"/>
      <c r="BA83" s="599"/>
      <c r="BB83" s="600"/>
    </row>
    <row r="84" spans="1:54" ht="22.5" customHeight="1" x14ac:dyDescent="0.25">
      <c r="A84" s="587" t="s">
        <v>261</v>
      </c>
      <c r="B84" s="588"/>
      <c r="C84" s="588"/>
      <c r="D84" s="588"/>
      <c r="E84" s="588"/>
      <c r="F84" s="588"/>
      <c r="G84" s="588"/>
      <c r="H84" s="588"/>
      <c r="I84" s="588"/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  <c r="V84" s="588"/>
      <c r="W84" s="588"/>
      <c r="X84" s="588"/>
      <c r="Y84" s="588"/>
      <c r="Z84" s="588"/>
      <c r="AA84" s="588"/>
      <c r="AB84" s="588"/>
      <c r="AC84" s="588"/>
      <c r="AD84" s="588"/>
      <c r="AE84" s="588"/>
      <c r="AF84" s="588"/>
      <c r="AG84" s="588"/>
      <c r="AH84" s="588"/>
      <c r="AI84" s="588"/>
      <c r="AJ84" s="588"/>
      <c r="AK84" s="588"/>
      <c r="AL84" s="588"/>
      <c r="AM84" s="588"/>
      <c r="AN84" s="588"/>
      <c r="AO84" s="588"/>
      <c r="AP84" s="588"/>
      <c r="AQ84" s="588"/>
      <c r="AR84" s="588"/>
      <c r="AS84" s="588"/>
      <c r="AT84" s="588"/>
      <c r="AU84" s="588"/>
      <c r="AV84" s="588"/>
      <c r="AW84" s="588"/>
      <c r="AX84" s="588"/>
      <c r="AY84" s="588"/>
      <c r="AZ84" s="588"/>
      <c r="BA84" s="588"/>
      <c r="BB84" s="589"/>
    </row>
    <row r="85" spans="1:54" ht="18.75" customHeight="1" x14ac:dyDescent="0.25">
      <c r="A85" s="590" t="s">
        <v>356</v>
      </c>
      <c r="B85" s="591"/>
      <c r="C85" s="592"/>
      <c r="D85" s="220" t="s">
        <v>41</v>
      </c>
      <c r="E85" s="371">
        <f>E86+E87+E88</f>
        <v>547573.30000000005</v>
      </c>
      <c r="F85" s="371">
        <f>F86+F87+F88</f>
        <v>127046.59999999999</v>
      </c>
      <c r="G85" s="322">
        <f>F85/E85</f>
        <v>0.23201752167244089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509"/>
    </row>
    <row r="86" spans="1:54" ht="31.5" x14ac:dyDescent="0.25">
      <c r="A86" s="593"/>
      <c r="B86" s="594"/>
      <c r="C86" s="595"/>
      <c r="D86" s="259" t="s">
        <v>37</v>
      </c>
      <c r="E86" s="357">
        <f t="shared" ref="E86:F88" si="11">E50</f>
        <v>4598.2</v>
      </c>
      <c r="F86" s="357">
        <f t="shared" si="11"/>
        <v>804</v>
      </c>
      <c r="G86" s="323">
        <f t="shared" ref="G86:G88" si="12">F86/E86</f>
        <v>0.17485102866339003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534"/>
    </row>
    <row r="87" spans="1:54" ht="31.9" customHeight="1" x14ac:dyDescent="0.25">
      <c r="A87" s="593"/>
      <c r="B87" s="594"/>
      <c r="C87" s="595"/>
      <c r="D87" s="259" t="s">
        <v>2</v>
      </c>
      <c r="E87" s="357">
        <f t="shared" si="11"/>
        <v>63576.6</v>
      </c>
      <c r="F87" s="357">
        <f t="shared" si="11"/>
        <v>10223.4</v>
      </c>
      <c r="G87" s="323">
        <f t="shared" si="12"/>
        <v>0.1608044469191495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534"/>
    </row>
    <row r="88" spans="1:54" ht="20.25" customHeight="1" x14ac:dyDescent="0.25">
      <c r="A88" s="593"/>
      <c r="B88" s="594"/>
      <c r="C88" s="595"/>
      <c r="D88" s="262" t="s">
        <v>43</v>
      </c>
      <c r="E88" s="357">
        <f t="shared" si="11"/>
        <v>479398.5</v>
      </c>
      <c r="F88" s="357">
        <f t="shared" si="11"/>
        <v>116019.2</v>
      </c>
      <c r="G88" s="323">
        <f t="shared" si="12"/>
        <v>0.24200993536692333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534"/>
    </row>
    <row r="89" spans="1:54" ht="31.9" hidden="1" customHeight="1" x14ac:dyDescent="0.25">
      <c r="A89" s="593"/>
      <c r="B89" s="594"/>
      <c r="C89" s="595"/>
      <c r="D89" s="263" t="s">
        <v>267</v>
      </c>
      <c r="E89" s="357"/>
      <c r="F89" s="357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534"/>
    </row>
    <row r="90" spans="1:54" ht="15" customHeight="1" x14ac:dyDescent="0.25">
      <c r="A90" s="590" t="s">
        <v>335</v>
      </c>
      <c r="B90" s="591"/>
      <c r="C90" s="592"/>
      <c r="D90" s="189" t="s">
        <v>41</v>
      </c>
      <c r="E90" s="371">
        <f>E91+E92+E93</f>
        <v>118948.1</v>
      </c>
      <c r="F90" s="371">
        <f>F91+F92+F93</f>
        <v>22078.799999999999</v>
      </c>
      <c r="G90" s="322">
        <f>F90/E90</f>
        <v>0.18561708846127006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509"/>
    </row>
    <row r="91" spans="1:54" ht="31.5" x14ac:dyDescent="0.25">
      <c r="A91" s="593"/>
      <c r="B91" s="594"/>
      <c r="C91" s="595"/>
      <c r="D91" s="259" t="s">
        <v>37</v>
      </c>
      <c r="E91" s="372"/>
      <c r="F91" s="357"/>
      <c r="G91" s="323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534"/>
    </row>
    <row r="92" spans="1:54" ht="32.450000000000003" customHeight="1" x14ac:dyDescent="0.25">
      <c r="A92" s="593"/>
      <c r="B92" s="594"/>
      <c r="C92" s="595"/>
      <c r="D92" s="259" t="s">
        <v>2</v>
      </c>
      <c r="E92" s="357"/>
      <c r="F92" s="357"/>
      <c r="G92" s="323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534"/>
    </row>
    <row r="93" spans="1:54" ht="20.25" customHeight="1" x14ac:dyDescent="0.25">
      <c r="A93" s="593"/>
      <c r="B93" s="594"/>
      <c r="C93" s="595"/>
      <c r="D93" s="262" t="s">
        <v>43</v>
      </c>
      <c r="E93" s="357">
        <f>E63</f>
        <v>118948.1</v>
      </c>
      <c r="F93" s="357">
        <f>F63</f>
        <v>22078.799999999999</v>
      </c>
      <c r="G93" s="323">
        <f t="shared" si="13"/>
        <v>0.18561708846127006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534"/>
    </row>
    <row r="94" spans="1:54" ht="31.15" hidden="1" customHeight="1" x14ac:dyDescent="0.25">
      <c r="A94" s="593"/>
      <c r="B94" s="594"/>
      <c r="C94" s="595"/>
      <c r="D94" s="263" t="s">
        <v>267</v>
      </c>
      <c r="E94" s="357"/>
      <c r="F94" s="357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534"/>
    </row>
    <row r="95" spans="1:54" ht="21" customHeight="1" x14ac:dyDescent="0.25">
      <c r="A95" s="617" t="s">
        <v>336</v>
      </c>
      <c r="B95" s="617"/>
      <c r="C95" s="617"/>
      <c r="D95" s="220" t="s">
        <v>41</v>
      </c>
      <c r="E95" s="371">
        <f>E96+E97+E98</f>
        <v>21817.7</v>
      </c>
      <c r="F95" s="371">
        <f>F96+F97+F98</f>
        <v>3970.9</v>
      </c>
      <c r="G95" s="322">
        <f>F95/E95</f>
        <v>0.18200360257955697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509"/>
    </row>
    <row r="96" spans="1:54" ht="35.25" customHeight="1" x14ac:dyDescent="0.25">
      <c r="A96" s="617"/>
      <c r="B96" s="617"/>
      <c r="C96" s="617"/>
      <c r="D96" s="259" t="s">
        <v>37</v>
      </c>
      <c r="E96" s="357"/>
      <c r="F96" s="357"/>
      <c r="G96" s="323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534"/>
    </row>
    <row r="97" spans="1:54" ht="31.15" customHeight="1" x14ac:dyDescent="0.25">
      <c r="A97" s="617"/>
      <c r="B97" s="617"/>
      <c r="C97" s="617"/>
      <c r="D97" s="259" t="s">
        <v>2</v>
      </c>
      <c r="E97" s="357"/>
      <c r="F97" s="357"/>
      <c r="G97" s="323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534"/>
    </row>
    <row r="98" spans="1:54" ht="24.75" customHeight="1" x14ac:dyDescent="0.25">
      <c r="A98" s="617"/>
      <c r="B98" s="617"/>
      <c r="C98" s="617"/>
      <c r="D98" s="262" t="s">
        <v>43</v>
      </c>
      <c r="E98" s="357">
        <f>E69</f>
        <v>21817.7</v>
      </c>
      <c r="F98" s="357">
        <f>F69</f>
        <v>3970.9</v>
      </c>
      <c r="G98" s="323">
        <f t="shared" si="14"/>
        <v>0.18200360257955697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534"/>
    </row>
    <row r="99" spans="1:54" ht="31.15" hidden="1" customHeight="1" x14ac:dyDescent="0.25">
      <c r="A99" s="617"/>
      <c r="B99" s="617"/>
      <c r="C99" s="617"/>
      <c r="D99" s="263" t="s">
        <v>267</v>
      </c>
      <c r="E99" s="357"/>
      <c r="F99" s="357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534"/>
    </row>
    <row r="100" spans="1:54" ht="21" customHeight="1" x14ac:dyDescent="0.25">
      <c r="A100" s="617" t="s">
        <v>337</v>
      </c>
      <c r="B100" s="617"/>
      <c r="C100" s="617"/>
      <c r="D100" s="220" t="s">
        <v>41</v>
      </c>
      <c r="E100" s="371">
        <f>E101+E102+E103</f>
        <v>40490.100000000006</v>
      </c>
      <c r="F100" s="371">
        <f>F101+F102+F103</f>
        <v>7053.1</v>
      </c>
      <c r="G100" s="322">
        <f>F100/E100</f>
        <v>0.17419319784342344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509"/>
    </row>
    <row r="101" spans="1:54" ht="35.25" customHeight="1" x14ac:dyDescent="0.25">
      <c r="A101" s="617"/>
      <c r="B101" s="617"/>
      <c r="C101" s="617"/>
      <c r="D101" s="259" t="s">
        <v>37</v>
      </c>
      <c r="E101" s="357"/>
      <c r="F101" s="357"/>
      <c r="G101" s="323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534"/>
    </row>
    <row r="102" spans="1:54" ht="31.15" customHeight="1" x14ac:dyDescent="0.25">
      <c r="A102" s="617"/>
      <c r="B102" s="617"/>
      <c r="C102" s="617"/>
      <c r="D102" s="259" t="s">
        <v>2</v>
      </c>
      <c r="E102" s="357"/>
      <c r="F102" s="357"/>
      <c r="G102" s="323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534"/>
    </row>
    <row r="103" spans="1:54" ht="24.75" customHeight="1" x14ac:dyDescent="0.25">
      <c r="A103" s="617"/>
      <c r="B103" s="617"/>
      <c r="C103" s="617"/>
      <c r="D103" s="262" t="s">
        <v>43</v>
      </c>
      <c r="E103" s="357">
        <f>E74</f>
        <v>40490.100000000006</v>
      </c>
      <c r="F103" s="357">
        <f>F74</f>
        <v>7053.1</v>
      </c>
      <c r="G103" s="323">
        <f t="shared" si="15"/>
        <v>0.17419319784342344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534"/>
    </row>
    <row r="104" spans="1:54" ht="31.15" hidden="1" customHeight="1" x14ac:dyDescent="0.25">
      <c r="A104" s="617"/>
      <c r="B104" s="617"/>
      <c r="C104" s="617"/>
      <c r="D104" s="263" t="s">
        <v>267</v>
      </c>
      <c r="E104" s="179"/>
      <c r="F104" s="354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534"/>
    </row>
    <row r="105" spans="1:54" ht="21" customHeight="1" x14ac:dyDescent="0.25">
      <c r="A105" s="617" t="s">
        <v>355</v>
      </c>
      <c r="B105" s="617"/>
      <c r="C105" s="617"/>
      <c r="D105" s="220" t="s">
        <v>41</v>
      </c>
      <c r="E105" s="371">
        <f>E106+E107+E108</f>
        <v>695.9</v>
      </c>
      <c r="F105" s="371">
        <f>F106+F107+F108</f>
        <v>0</v>
      </c>
      <c r="G105" s="322">
        <f>F105/E105</f>
        <v>0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6"/>
    </row>
    <row r="106" spans="1:54" ht="35.25" customHeight="1" x14ac:dyDescent="0.25">
      <c r="A106" s="617"/>
      <c r="B106" s="617"/>
      <c r="C106" s="617"/>
      <c r="D106" s="259" t="s">
        <v>37</v>
      </c>
      <c r="E106" s="357"/>
      <c r="F106" s="357"/>
      <c r="G106" s="323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6"/>
    </row>
    <row r="107" spans="1:54" ht="31.15" customHeight="1" x14ac:dyDescent="0.25">
      <c r="A107" s="617"/>
      <c r="B107" s="617"/>
      <c r="C107" s="617"/>
      <c r="D107" s="259" t="s">
        <v>2</v>
      </c>
      <c r="E107" s="357"/>
      <c r="F107" s="357"/>
      <c r="G107" s="323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6"/>
    </row>
    <row r="108" spans="1:54" ht="24.75" customHeight="1" x14ac:dyDescent="0.25">
      <c r="A108" s="617"/>
      <c r="B108" s="617"/>
      <c r="C108" s="617"/>
      <c r="D108" s="324" t="s">
        <v>43</v>
      </c>
      <c r="E108" s="369">
        <v>695.9</v>
      </c>
      <c r="F108" s="357">
        <v>0</v>
      </c>
      <c r="G108" s="323">
        <f t="shared" si="16"/>
        <v>0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6"/>
    </row>
    <row r="109" spans="1:54" s="102" customFormat="1" ht="45.2" customHeight="1" x14ac:dyDescent="0.25">
      <c r="A109" s="596" t="s">
        <v>307</v>
      </c>
      <c r="B109" s="597"/>
      <c r="C109" s="597"/>
      <c r="D109" s="597"/>
      <c r="E109" s="597"/>
      <c r="F109" s="597"/>
      <c r="G109" s="597"/>
      <c r="H109" s="597"/>
      <c r="I109" s="597"/>
      <c r="J109" s="597"/>
      <c r="K109" s="597"/>
      <c r="L109" s="597"/>
      <c r="M109" s="597"/>
      <c r="N109" s="597"/>
      <c r="O109" s="597"/>
      <c r="P109" s="597"/>
      <c r="Q109" s="597"/>
      <c r="R109" s="597"/>
      <c r="S109" s="597"/>
      <c r="T109" s="597"/>
      <c r="U109" s="597"/>
      <c r="V109" s="597"/>
      <c r="W109" s="597"/>
      <c r="X109" s="597"/>
      <c r="Y109" s="597"/>
      <c r="Z109" s="597"/>
      <c r="AA109" s="597"/>
      <c r="AB109" s="597"/>
      <c r="AC109" s="597"/>
      <c r="AD109" s="597"/>
      <c r="AE109" s="597"/>
      <c r="AF109" s="597"/>
      <c r="AG109" s="597"/>
      <c r="AH109" s="597"/>
      <c r="AI109" s="597"/>
      <c r="AJ109" s="597"/>
      <c r="AK109" s="597"/>
      <c r="AL109" s="597"/>
      <c r="AM109" s="597"/>
      <c r="AN109" s="597"/>
      <c r="AO109" s="597"/>
      <c r="AP109" s="597"/>
      <c r="AQ109" s="597"/>
      <c r="AR109" s="597"/>
      <c r="AS109" s="597"/>
      <c r="AT109" s="597"/>
      <c r="AU109" s="597"/>
      <c r="AV109" s="597"/>
      <c r="AW109" s="597"/>
      <c r="AX109" s="597"/>
      <c r="AY109" s="597"/>
      <c r="AZ109" s="597"/>
      <c r="BA109" s="597"/>
      <c r="BB109" s="597"/>
    </row>
    <row r="110" spans="1:54" s="102" customFormat="1" ht="19.7" customHeight="1" x14ac:dyDescent="0.25">
      <c r="A110" s="390"/>
      <c r="B110" s="114"/>
      <c r="C110" s="114"/>
      <c r="D110" s="114"/>
      <c r="E110" s="398"/>
      <c r="F110" s="355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85" t="s">
        <v>319</v>
      </c>
      <c r="B111" s="585"/>
      <c r="C111" s="585"/>
      <c r="D111" s="585"/>
      <c r="E111" s="585"/>
      <c r="F111" s="585"/>
      <c r="G111" s="585"/>
      <c r="H111" s="585"/>
      <c r="I111" s="585"/>
      <c r="J111" s="585"/>
      <c r="K111" s="585"/>
      <c r="L111" s="585"/>
      <c r="M111" s="585"/>
      <c r="N111" s="585"/>
      <c r="O111" s="585"/>
      <c r="P111" s="585"/>
      <c r="Q111" s="585"/>
      <c r="R111" s="585"/>
      <c r="S111" s="585"/>
      <c r="T111" s="585"/>
      <c r="U111" s="585"/>
      <c r="V111" s="585"/>
      <c r="W111" s="585"/>
      <c r="X111" s="585"/>
      <c r="Y111" s="585"/>
      <c r="Z111" s="585"/>
      <c r="AA111" s="585"/>
      <c r="AB111" s="585"/>
      <c r="AC111" s="585"/>
      <c r="AD111" s="585"/>
      <c r="AE111" s="585"/>
      <c r="AF111" s="585"/>
      <c r="AG111" s="585"/>
      <c r="AH111" s="585"/>
      <c r="AI111" s="585"/>
      <c r="AJ111" s="585"/>
      <c r="AK111" s="585"/>
      <c r="AL111" s="585"/>
      <c r="AM111" s="585"/>
      <c r="AN111" s="585"/>
      <c r="AO111" s="585"/>
      <c r="AP111" s="585"/>
      <c r="AQ111" s="585"/>
      <c r="AR111" s="585"/>
      <c r="AS111" s="585"/>
      <c r="AT111" s="585"/>
      <c r="AU111" s="585"/>
      <c r="AV111" s="585"/>
      <c r="AW111" s="585"/>
      <c r="AX111" s="585"/>
      <c r="AY111" s="585"/>
      <c r="AZ111" s="115"/>
      <c r="BA111" s="115"/>
    </row>
    <row r="112" spans="1:54" ht="12.6" customHeight="1" x14ac:dyDescent="0.3">
      <c r="A112" s="389"/>
      <c r="B112" s="389"/>
      <c r="C112" s="389"/>
      <c r="D112" s="389"/>
      <c r="E112" s="389"/>
      <c r="F112" s="356"/>
      <c r="G112" s="389"/>
      <c r="H112" s="389"/>
      <c r="I112" s="389"/>
      <c r="J112" s="389"/>
      <c r="K112" s="389"/>
      <c r="L112" s="389"/>
      <c r="M112" s="389"/>
      <c r="N112" s="389"/>
      <c r="O112" s="389"/>
      <c r="P112" s="389"/>
      <c r="Q112" s="389"/>
      <c r="R112" s="389"/>
      <c r="S112" s="389"/>
      <c r="T112" s="389"/>
      <c r="U112" s="389"/>
      <c r="V112" s="389"/>
      <c r="W112" s="389"/>
      <c r="X112" s="389"/>
      <c r="Y112" s="389"/>
      <c r="Z112" s="389"/>
      <c r="AA112" s="389"/>
      <c r="AB112" s="389"/>
      <c r="AC112" s="389"/>
      <c r="AD112" s="389"/>
      <c r="AE112" s="389"/>
      <c r="AF112" s="389"/>
      <c r="AG112" s="389"/>
      <c r="AH112" s="389"/>
      <c r="AI112" s="389"/>
      <c r="AJ112" s="389"/>
      <c r="AK112" s="389"/>
      <c r="AL112" s="389"/>
      <c r="AM112" s="389"/>
      <c r="AN112" s="389"/>
      <c r="AO112" s="389"/>
      <c r="AP112" s="389"/>
      <c r="AQ112" s="389"/>
      <c r="AR112" s="389"/>
      <c r="AS112" s="389"/>
      <c r="AT112" s="389"/>
      <c r="AU112" s="389"/>
      <c r="AV112" s="389"/>
      <c r="AW112" s="389"/>
      <c r="AX112" s="389"/>
      <c r="AY112" s="389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388"/>
      <c r="C114" s="388"/>
      <c r="D114" s="120"/>
      <c r="E114" s="121"/>
      <c r="F114" s="388"/>
      <c r="G114" s="121"/>
      <c r="H114" s="388"/>
      <c r="I114" s="388"/>
      <c r="J114" s="388"/>
      <c r="K114" s="388"/>
      <c r="L114" s="388"/>
      <c r="M114" s="388"/>
      <c r="N114" s="388"/>
      <c r="O114" s="388"/>
      <c r="P114" s="388"/>
      <c r="Q114" s="388"/>
      <c r="R114" s="388"/>
      <c r="S114" s="388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388"/>
      <c r="AP114" s="388"/>
      <c r="AQ114" s="388"/>
      <c r="AR114" s="388"/>
      <c r="AS114" s="388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388"/>
      <c r="C115" s="388"/>
      <c r="D115" s="120"/>
      <c r="E115" s="121"/>
      <c r="F115" s="388"/>
      <c r="G115" s="121"/>
      <c r="H115" s="388"/>
      <c r="I115" s="388"/>
      <c r="J115" s="388"/>
      <c r="K115" s="388"/>
      <c r="L115" s="388"/>
      <c r="M115" s="388"/>
      <c r="N115" s="388"/>
      <c r="O115" s="388"/>
      <c r="P115" s="388"/>
      <c r="Q115" s="388"/>
      <c r="R115" s="388"/>
      <c r="S115" s="388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388"/>
      <c r="AP115" s="388"/>
      <c r="AQ115" s="388"/>
      <c r="AR115" s="388"/>
      <c r="AS115" s="388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83" t="s">
        <v>263</v>
      </c>
      <c r="B116" s="584"/>
      <c r="C116" s="388"/>
      <c r="D116" s="120"/>
      <c r="E116" s="121"/>
      <c r="F116" s="388"/>
      <c r="G116" s="121"/>
      <c r="H116" s="388"/>
      <c r="I116" s="388"/>
      <c r="J116" s="388"/>
      <c r="K116" s="388"/>
      <c r="L116" s="388"/>
      <c r="M116" s="388"/>
      <c r="N116" s="388"/>
      <c r="O116" s="388"/>
      <c r="P116" s="388"/>
      <c r="Q116" s="388"/>
      <c r="R116" s="388"/>
      <c r="S116" s="388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388"/>
      <c r="AP116" s="388"/>
      <c r="AQ116" s="388"/>
      <c r="AR116" s="388"/>
      <c r="AS116" s="388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388"/>
      <c r="C117" s="388"/>
      <c r="D117" s="120"/>
      <c r="E117" s="121"/>
      <c r="F117" s="388"/>
      <c r="G117" s="121"/>
      <c r="H117" s="388"/>
      <c r="I117" s="388"/>
      <c r="J117" s="388"/>
      <c r="K117" s="388"/>
      <c r="L117" s="388"/>
      <c r="M117" s="388"/>
      <c r="N117" s="388"/>
      <c r="O117" s="388"/>
      <c r="P117" s="388"/>
      <c r="Q117" s="388"/>
      <c r="R117" s="388"/>
      <c r="S117" s="388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388"/>
      <c r="AP117" s="388"/>
      <c r="AQ117" s="388"/>
      <c r="AR117" s="388"/>
      <c r="AS117" s="388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85" t="s">
        <v>265</v>
      </c>
      <c r="B118" s="585"/>
      <c r="C118" s="585"/>
      <c r="D118" s="586"/>
      <c r="E118" s="586"/>
      <c r="F118" s="586"/>
      <c r="G118" s="586"/>
      <c r="H118" s="586"/>
      <c r="I118" s="586"/>
      <c r="J118" s="586"/>
      <c r="K118" s="586"/>
      <c r="L118" s="389"/>
      <c r="M118" s="389"/>
      <c r="N118" s="389"/>
      <c r="O118" s="389"/>
      <c r="P118" s="389"/>
      <c r="Q118" s="389"/>
      <c r="R118" s="389"/>
      <c r="S118" s="389"/>
      <c r="T118" s="389"/>
      <c r="U118" s="389"/>
      <c r="V118" s="389"/>
      <c r="W118" s="389"/>
      <c r="X118" s="389"/>
      <c r="Y118" s="389"/>
      <c r="Z118" s="389"/>
      <c r="AA118" s="389"/>
      <c r="AB118" s="389"/>
      <c r="AC118" s="389"/>
      <c r="AD118" s="389"/>
      <c r="AE118" s="389"/>
      <c r="AF118" s="389"/>
      <c r="AG118" s="389"/>
      <c r="AH118" s="389"/>
      <c r="AI118" s="389"/>
      <c r="AJ118" s="389"/>
      <c r="AK118" s="389"/>
      <c r="AL118" s="389"/>
      <c r="AM118" s="389"/>
      <c r="AN118" s="389"/>
      <c r="AO118" s="389"/>
      <c r="AP118" s="389"/>
      <c r="AQ118" s="389"/>
      <c r="AR118" s="389"/>
      <c r="AS118" s="389"/>
      <c r="AT118" s="389"/>
      <c r="AU118" s="389"/>
      <c r="AV118" s="389"/>
      <c r="AW118" s="389"/>
      <c r="AX118" s="389"/>
      <c r="AY118" s="389"/>
      <c r="AZ118" s="115"/>
      <c r="BA118" s="115"/>
    </row>
    <row r="121" spans="1:54" ht="18.75" x14ac:dyDescent="0.3">
      <c r="A121" s="231"/>
      <c r="B121" s="388"/>
      <c r="C121" s="388"/>
      <c r="D121" s="120"/>
      <c r="E121" s="121"/>
      <c r="F121" s="388"/>
      <c r="G121" s="121"/>
      <c r="H121" s="388"/>
      <c r="I121" s="388"/>
      <c r="J121" s="388"/>
      <c r="K121" s="388"/>
      <c r="L121" s="388"/>
      <c r="M121" s="388"/>
      <c r="N121" s="388"/>
      <c r="O121" s="388"/>
      <c r="P121" s="388"/>
      <c r="Q121" s="388"/>
      <c r="R121" s="388"/>
      <c r="S121" s="388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388"/>
      <c r="AP121" s="388"/>
      <c r="AQ121" s="388"/>
      <c r="AR121" s="388"/>
      <c r="AS121" s="388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W9:Y9"/>
    <mergeCell ref="H8:BA8"/>
    <mergeCell ref="Z9:AD9"/>
    <mergeCell ref="AE9:AI9"/>
    <mergeCell ref="AJ9:AN9"/>
    <mergeCell ref="AO9:AS9"/>
    <mergeCell ref="AT9:AX9"/>
    <mergeCell ref="AY9:BA9"/>
    <mergeCell ref="H9:J9"/>
    <mergeCell ref="K9:M9"/>
    <mergeCell ref="N9:P9"/>
    <mergeCell ref="Q9:S9"/>
    <mergeCell ref="T9:V9"/>
    <mergeCell ref="A22:C26"/>
    <mergeCell ref="A7:AO7"/>
    <mergeCell ref="AY1:BB1"/>
    <mergeCell ref="A3:BB3"/>
    <mergeCell ref="A4:BB4"/>
    <mergeCell ref="A5:BB5"/>
    <mergeCell ref="A6:AO6"/>
    <mergeCell ref="BB8:BB10"/>
    <mergeCell ref="E9:E10"/>
    <mergeCell ref="F9:F10"/>
    <mergeCell ref="G9:G10"/>
    <mergeCell ref="A8:A10"/>
    <mergeCell ref="B8:B10"/>
    <mergeCell ref="C8:C10"/>
    <mergeCell ref="D8:D10"/>
    <mergeCell ref="E8:G8"/>
    <mergeCell ref="A27:C31"/>
    <mergeCell ref="A32:BB32"/>
    <mergeCell ref="A33:A37"/>
    <mergeCell ref="B33:B36"/>
    <mergeCell ref="C33:C36"/>
    <mergeCell ref="BB33:BB37"/>
    <mergeCell ref="A12:C16"/>
    <mergeCell ref="BB12:BB16"/>
    <mergeCell ref="A17:C21"/>
    <mergeCell ref="BB17:BB26"/>
    <mergeCell ref="A65:BB65"/>
    <mergeCell ref="A38:A42"/>
    <mergeCell ref="B38:B41"/>
    <mergeCell ref="C38:C41"/>
    <mergeCell ref="BB38:BB42"/>
    <mergeCell ref="A43:A47"/>
    <mergeCell ref="B43:B47"/>
    <mergeCell ref="C43:C47"/>
    <mergeCell ref="BB43:BB47"/>
    <mergeCell ref="A55:A59"/>
    <mergeCell ref="B55:B59"/>
    <mergeCell ref="C55:C59"/>
    <mergeCell ref="BB55:BB59"/>
    <mergeCell ref="A60:A64"/>
    <mergeCell ref="B60:B64"/>
    <mergeCell ref="C60:C64"/>
    <mergeCell ref="BB60:BB64"/>
    <mergeCell ref="A49:A53"/>
    <mergeCell ref="B49:B53"/>
    <mergeCell ref="C49:C53"/>
    <mergeCell ref="BB49:BB53"/>
    <mergeCell ref="A54:BB54"/>
    <mergeCell ref="C79:C82"/>
    <mergeCell ref="A83:BB83"/>
    <mergeCell ref="A84:BB84"/>
    <mergeCell ref="C66:C70"/>
    <mergeCell ref="BB66:BB70"/>
    <mergeCell ref="A66:A70"/>
    <mergeCell ref="B66:B70"/>
    <mergeCell ref="A71:A74"/>
    <mergeCell ref="B71:B74"/>
    <mergeCell ref="C71:C74"/>
    <mergeCell ref="A75:A78"/>
    <mergeCell ref="B75:B78"/>
    <mergeCell ref="C75:C78"/>
    <mergeCell ref="A79:A82"/>
    <mergeCell ref="B79:B82"/>
    <mergeCell ref="A90:C94"/>
    <mergeCell ref="BB90:BB94"/>
    <mergeCell ref="A95:C99"/>
    <mergeCell ref="BB95:BB99"/>
    <mergeCell ref="A85:C89"/>
    <mergeCell ref="BB85:BB89"/>
    <mergeCell ref="A116:B116"/>
    <mergeCell ref="A118:K118"/>
    <mergeCell ref="A100:C104"/>
    <mergeCell ref="BB100:BB104"/>
    <mergeCell ref="A105:C108"/>
    <mergeCell ref="A109:BB109"/>
    <mergeCell ref="A111:AY111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103" activePane="bottomRight" state="frozen"/>
      <selection pane="topRight" activeCell="G1" sqref="G1"/>
      <selection pane="bottomLeft" activeCell="A12" sqref="A12"/>
      <selection pane="bottomRight" activeCell="G20" sqref="G20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601" t="s">
        <v>314</v>
      </c>
      <c r="AZ1" s="601"/>
      <c r="BA1" s="601"/>
      <c r="BB1" s="601"/>
    </row>
    <row r="2" spans="1:54" ht="18.75" x14ac:dyDescent="0.25">
      <c r="BB2" s="228" t="s">
        <v>273</v>
      </c>
    </row>
    <row r="3" spans="1:54" s="110" customFormat="1" ht="24" customHeight="1" x14ac:dyDescent="0.25">
      <c r="A3" s="538" t="s">
        <v>324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  <c r="AR3" s="538"/>
      <c r="AS3" s="538"/>
      <c r="AT3" s="538"/>
      <c r="AU3" s="538"/>
      <c r="AV3" s="538"/>
      <c r="AW3" s="538"/>
      <c r="AX3" s="538"/>
      <c r="AY3" s="538"/>
      <c r="AZ3" s="538"/>
      <c r="BA3" s="538"/>
      <c r="BB3" s="538"/>
    </row>
    <row r="4" spans="1:54" s="96" customFormat="1" ht="17.25" customHeight="1" x14ac:dyDescent="0.25">
      <c r="A4" s="539" t="s">
        <v>323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</row>
    <row r="5" spans="1:54" s="97" customFormat="1" ht="24" customHeight="1" x14ac:dyDescent="0.25">
      <c r="A5" s="540" t="s">
        <v>262</v>
      </c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0"/>
    </row>
    <row r="6" spans="1:54" s="97" customFormat="1" ht="24" customHeight="1" x14ac:dyDescent="0.25">
      <c r="A6" s="581" t="s">
        <v>313</v>
      </c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2"/>
      <c r="AA6" s="582"/>
      <c r="AB6" s="582"/>
      <c r="AC6" s="582"/>
      <c r="AD6" s="582"/>
      <c r="AE6" s="582"/>
      <c r="AF6" s="582"/>
      <c r="AG6" s="582"/>
      <c r="AH6" s="582"/>
      <c r="AI6" s="582"/>
      <c r="AJ6" s="582"/>
      <c r="AK6" s="582"/>
      <c r="AL6" s="582"/>
      <c r="AM6" s="582"/>
      <c r="AN6" s="582"/>
      <c r="AO6" s="582"/>
      <c r="AP6" s="405"/>
      <c r="AQ6" s="405"/>
      <c r="AR6" s="405"/>
      <c r="AS6" s="405"/>
      <c r="AT6" s="405"/>
      <c r="AU6" s="405"/>
      <c r="AV6" s="405"/>
      <c r="AW6" s="405"/>
      <c r="AX6" s="405"/>
      <c r="AY6" s="405"/>
      <c r="AZ6" s="405"/>
      <c r="BA6" s="405"/>
      <c r="BB6" s="405"/>
    </row>
    <row r="7" spans="1:54" ht="13.5" thickBot="1" x14ac:dyDescent="0.3">
      <c r="A7" s="609"/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09"/>
      <c r="U7" s="609"/>
      <c r="V7" s="609"/>
      <c r="W7" s="609"/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09"/>
      <c r="AK7" s="609"/>
      <c r="AL7" s="609"/>
      <c r="AM7" s="609"/>
      <c r="AN7" s="609"/>
      <c r="AO7" s="609"/>
      <c r="AP7" s="410"/>
      <c r="AQ7" s="410"/>
      <c r="AR7" s="410"/>
      <c r="AS7" s="410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606" t="s">
        <v>0</v>
      </c>
      <c r="B8" s="606" t="s">
        <v>266</v>
      </c>
      <c r="C8" s="606" t="s">
        <v>259</v>
      </c>
      <c r="D8" s="606" t="s">
        <v>40</v>
      </c>
      <c r="E8" s="606" t="s">
        <v>256</v>
      </c>
      <c r="F8" s="606"/>
      <c r="G8" s="606"/>
      <c r="H8" s="603" t="s">
        <v>255</v>
      </c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603"/>
      <c r="AR8" s="603"/>
      <c r="AS8" s="603"/>
      <c r="AT8" s="603"/>
      <c r="AU8" s="603"/>
      <c r="AV8" s="603"/>
      <c r="AW8" s="603"/>
      <c r="AX8" s="603"/>
      <c r="AY8" s="603"/>
      <c r="AZ8" s="603"/>
      <c r="BA8" s="603"/>
      <c r="BB8" s="556" t="s">
        <v>304</v>
      </c>
    </row>
    <row r="9" spans="1:54" ht="28.5" customHeight="1" x14ac:dyDescent="0.25">
      <c r="A9" s="606"/>
      <c r="B9" s="606"/>
      <c r="C9" s="606"/>
      <c r="D9" s="606"/>
      <c r="E9" s="606" t="s">
        <v>329</v>
      </c>
      <c r="F9" s="606" t="s">
        <v>279</v>
      </c>
      <c r="G9" s="607" t="s">
        <v>19</v>
      </c>
      <c r="H9" s="603" t="s">
        <v>17</v>
      </c>
      <c r="I9" s="603"/>
      <c r="J9" s="603"/>
      <c r="K9" s="603" t="s">
        <v>18</v>
      </c>
      <c r="L9" s="603"/>
      <c r="M9" s="603"/>
      <c r="N9" s="603" t="s">
        <v>22</v>
      </c>
      <c r="O9" s="603"/>
      <c r="P9" s="603"/>
      <c r="Q9" s="603" t="s">
        <v>24</v>
      </c>
      <c r="R9" s="603"/>
      <c r="S9" s="603"/>
      <c r="T9" s="603" t="s">
        <v>25</v>
      </c>
      <c r="U9" s="603"/>
      <c r="V9" s="603"/>
      <c r="W9" s="603" t="s">
        <v>26</v>
      </c>
      <c r="X9" s="603"/>
      <c r="Y9" s="603"/>
      <c r="Z9" s="603" t="s">
        <v>28</v>
      </c>
      <c r="AA9" s="603"/>
      <c r="AB9" s="603"/>
      <c r="AC9" s="608"/>
      <c r="AD9" s="608"/>
      <c r="AE9" s="603" t="s">
        <v>29</v>
      </c>
      <c r="AF9" s="603"/>
      <c r="AG9" s="603"/>
      <c r="AH9" s="608"/>
      <c r="AI9" s="608"/>
      <c r="AJ9" s="603" t="s">
        <v>30</v>
      </c>
      <c r="AK9" s="603"/>
      <c r="AL9" s="603"/>
      <c r="AM9" s="608"/>
      <c r="AN9" s="608"/>
      <c r="AO9" s="603" t="s">
        <v>32</v>
      </c>
      <c r="AP9" s="603"/>
      <c r="AQ9" s="603"/>
      <c r="AR9" s="608"/>
      <c r="AS9" s="608"/>
      <c r="AT9" s="603" t="s">
        <v>33</v>
      </c>
      <c r="AU9" s="603"/>
      <c r="AV9" s="603"/>
      <c r="AW9" s="608"/>
      <c r="AX9" s="608"/>
      <c r="AY9" s="603" t="s">
        <v>34</v>
      </c>
      <c r="AZ9" s="603"/>
      <c r="BA9" s="603"/>
      <c r="BB9" s="557"/>
    </row>
    <row r="10" spans="1:54" ht="55.5" customHeight="1" x14ac:dyDescent="0.25">
      <c r="A10" s="606"/>
      <c r="B10" s="606"/>
      <c r="C10" s="606"/>
      <c r="D10" s="606"/>
      <c r="E10" s="606"/>
      <c r="F10" s="606"/>
      <c r="G10" s="607"/>
      <c r="H10" s="401" t="s">
        <v>20</v>
      </c>
      <c r="I10" s="401" t="s">
        <v>21</v>
      </c>
      <c r="J10" s="352" t="s">
        <v>19</v>
      </c>
      <c r="K10" s="401" t="s">
        <v>20</v>
      </c>
      <c r="L10" s="401" t="s">
        <v>21</v>
      </c>
      <c r="M10" s="352" t="s">
        <v>19</v>
      </c>
      <c r="N10" s="401" t="s">
        <v>20</v>
      </c>
      <c r="O10" s="401" t="s">
        <v>21</v>
      </c>
      <c r="P10" s="352" t="s">
        <v>19</v>
      </c>
      <c r="Q10" s="401" t="s">
        <v>20</v>
      </c>
      <c r="R10" s="401" t="s">
        <v>21</v>
      </c>
      <c r="S10" s="352" t="s">
        <v>19</v>
      </c>
      <c r="T10" s="401" t="s">
        <v>20</v>
      </c>
      <c r="U10" s="401" t="s">
        <v>21</v>
      </c>
      <c r="V10" s="352" t="s">
        <v>19</v>
      </c>
      <c r="W10" s="401" t="s">
        <v>20</v>
      </c>
      <c r="X10" s="401" t="s">
        <v>21</v>
      </c>
      <c r="Y10" s="352" t="s">
        <v>19</v>
      </c>
      <c r="Z10" s="401" t="s">
        <v>20</v>
      </c>
      <c r="AA10" s="401" t="s">
        <v>21</v>
      </c>
      <c r="AB10" s="352" t="s">
        <v>19</v>
      </c>
      <c r="AC10" s="401" t="s">
        <v>21</v>
      </c>
      <c r="AD10" s="352" t="s">
        <v>19</v>
      </c>
      <c r="AE10" s="401" t="s">
        <v>20</v>
      </c>
      <c r="AF10" s="401" t="s">
        <v>21</v>
      </c>
      <c r="AG10" s="352" t="s">
        <v>19</v>
      </c>
      <c r="AH10" s="401" t="s">
        <v>21</v>
      </c>
      <c r="AI10" s="352" t="s">
        <v>19</v>
      </c>
      <c r="AJ10" s="401" t="s">
        <v>20</v>
      </c>
      <c r="AK10" s="401" t="s">
        <v>21</v>
      </c>
      <c r="AL10" s="352" t="s">
        <v>19</v>
      </c>
      <c r="AM10" s="401" t="s">
        <v>21</v>
      </c>
      <c r="AN10" s="352" t="s">
        <v>19</v>
      </c>
      <c r="AO10" s="401" t="s">
        <v>20</v>
      </c>
      <c r="AP10" s="401" t="s">
        <v>21</v>
      </c>
      <c r="AQ10" s="352" t="s">
        <v>19</v>
      </c>
      <c r="AR10" s="401" t="s">
        <v>21</v>
      </c>
      <c r="AS10" s="352" t="s">
        <v>19</v>
      </c>
      <c r="AT10" s="401" t="s">
        <v>20</v>
      </c>
      <c r="AU10" s="401" t="s">
        <v>21</v>
      </c>
      <c r="AV10" s="352" t="s">
        <v>19</v>
      </c>
      <c r="AW10" s="401" t="s">
        <v>21</v>
      </c>
      <c r="AX10" s="352" t="s">
        <v>19</v>
      </c>
      <c r="AY10" s="401" t="s">
        <v>20</v>
      </c>
      <c r="AZ10" s="401" t="s">
        <v>21</v>
      </c>
      <c r="BA10" s="352" t="s">
        <v>19</v>
      </c>
      <c r="BB10" s="558"/>
    </row>
    <row r="11" spans="1:54" s="100" customFormat="1" ht="15.75" x14ac:dyDescent="0.25">
      <c r="A11" s="350">
        <v>1</v>
      </c>
      <c r="B11" s="350">
        <v>2</v>
      </c>
      <c r="C11" s="350">
        <v>3</v>
      </c>
      <c r="D11" s="350">
        <v>4</v>
      </c>
      <c r="E11" s="350">
        <v>5</v>
      </c>
      <c r="F11" s="353">
        <v>6</v>
      </c>
      <c r="G11" s="351">
        <v>7</v>
      </c>
      <c r="H11" s="350">
        <v>8</v>
      </c>
      <c r="I11" s="350">
        <v>9</v>
      </c>
      <c r="J11" s="351">
        <v>10</v>
      </c>
      <c r="K11" s="350">
        <v>11</v>
      </c>
      <c r="L11" s="350">
        <v>12</v>
      </c>
      <c r="M11" s="351">
        <v>13</v>
      </c>
      <c r="N11" s="350">
        <v>14</v>
      </c>
      <c r="O11" s="350">
        <v>15</v>
      </c>
      <c r="P11" s="351">
        <v>16</v>
      </c>
      <c r="Q11" s="350">
        <v>17</v>
      </c>
      <c r="R11" s="350">
        <v>18</v>
      </c>
      <c r="S11" s="351">
        <v>19</v>
      </c>
      <c r="T11" s="350">
        <v>20</v>
      </c>
      <c r="U11" s="350">
        <v>21</v>
      </c>
      <c r="V11" s="351">
        <v>22</v>
      </c>
      <c r="W11" s="350">
        <v>23</v>
      </c>
      <c r="X11" s="350">
        <v>24</v>
      </c>
      <c r="Y11" s="351">
        <v>25</v>
      </c>
      <c r="Z11" s="350">
        <v>26</v>
      </c>
      <c r="AA11" s="350">
        <v>24</v>
      </c>
      <c r="AB11" s="351">
        <v>25</v>
      </c>
      <c r="AC11" s="350">
        <v>27</v>
      </c>
      <c r="AD11" s="351">
        <v>28</v>
      </c>
      <c r="AE11" s="350">
        <v>29</v>
      </c>
      <c r="AF11" s="350">
        <v>30</v>
      </c>
      <c r="AG11" s="351">
        <v>31</v>
      </c>
      <c r="AH11" s="350">
        <v>30</v>
      </c>
      <c r="AI11" s="351">
        <v>31</v>
      </c>
      <c r="AJ11" s="350">
        <v>32</v>
      </c>
      <c r="AK11" s="350">
        <v>33</v>
      </c>
      <c r="AL11" s="351">
        <v>34</v>
      </c>
      <c r="AM11" s="350">
        <v>33</v>
      </c>
      <c r="AN11" s="351">
        <v>34</v>
      </c>
      <c r="AO11" s="350">
        <v>35</v>
      </c>
      <c r="AP11" s="350">
        <v>36</v>
      </c>
      <c r="AQ11" s="351">
        <v>37</v>
      </c>
      <c r="AR11" s="350">
        <v>36</v>
      </c>
      <c r="AS11" s="351">
        <v>37</v>
      </c>
      <c r="AT11" s="350">
        <v>38</v>
      </c>
      <c r="AU11" s="350">
        <v>39</v>
      </c>
      <c r="AV11" s="351">
        <v>40</v>
      </c>
      <c r="AW11" s="350">
        <v>39</v>
      </c>
      <c r="AX11" s="351">
        <v>40</v>
      </c>
      <c r="AY11" s="350">
        <v>41</v>
      </c>
      <c r="AZ11" s="350">
        <v>42</v>
      </c>
      <c r="BA11" s="351">
        <v>43</v>
      </c>
      <c r="BB11" s="227">
        <v>44</v>
      </c>
    </row>
    <row r="12" spans="1:54" ht="19.7" customHeight="1" x14ac:dyDescent="0.25">
      <c r="A12" s="605" t="s">
        <v>278</v>
      </c>
      <c r="B12" s="605"/>
      <c r="C12" s="605"/>
      <c r="D12" s="403" t="s">
        <v>258</v>
      </c>
      <c r="E12" s="358">
        <f>E13+E14+E15</f>
        <v>729525.10000000009</v>
      </c>
      <c r="F12" s="358">
        <f>F13+F14+F15</f>
        <v>268980.5</v>
      </c>
      <c r="G12" s="322">
        <f>F12/E12</f>
        <v>0.36870629948167644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80"/>
    </row>
    <row r="13" spans="1:54" ht="30.75" customHeight="1" x14ac:dyDescent="0.25">
      <c r="A13" s="605"/>
      <c r="B13" s="605"/>
      <c r="C13" s="605"/>
      <c r="D13" s="259" t="s">
        <v>37</v>
      </c>
      <c r="E13" s="360">
        <f t="shared" ref="E13" si="0">E28</f>
        <v>4598.2</v>
      </c>
      <c r="F13" s="359">
        <f>F28</f>
        <v>1620.8</v>
      </c>
      <c r="G13" s="323">
        <f t="shared" ref="G13:G15" si="1">F13/E13</f>
        <v>0.35248575529555043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534"/>
    </row>
    <row r="14" spans="1:54" ht="33.6" customHeight="1" x14ac:dyDescent="0.25">
      <c r="A14" s="605"/>
      <c r="B14" s="605"/>
      <c r="C14" s="605"/>
      <c r="D14" s="259" t="s">
        <v>2</v>
      </c>
      <c r="E14" s="360">
        <f>E29</f>
        <v>63576.6</v>
      </c>
      <c r="F14" s="359">
        <f>F29</f>
        <v>16160.5</v>
      </c>
      <c r="G14" s="323">
        <f t="shared" si="1"/>
        <v>0.254189434477465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534"/>
    </row>
    <row r="15" spans="1:54" ht="15.75" x14ac:dyDescent="0.25">
      <c r="A15" s="605"/>
      <c r="B15" s="605"/>
      <c r="C15" s="605"/>
      <c r="D15" s="324" t="s">
        <v>43</v>
      </c>
      <c r="E15" s="360">
        <f>E30</f>
        <v>661350.30000000005</v>
      </c>
      <c r="F15" s="359">
        <f>F30</f>
        <v>251199.19999999998</v>
      </c>
      <c r="G15" s="323">
        <f t="shared" si="1"/>
        <v>0.37982775542704067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534"/>
    </row>
    <row r="16" spans="1:54" ht="30.75" hidden="1" customHeight="1" x14ac:dyDescent="0.25">
      <c r="A16" s="605"/>
      <c r="B16" s="605"/>
      <c r="C16" s="605"/>
      <c r="D16" s="325" t="s">
        <v>267</v>
      </c>
      <c r="E16" s="360"/>
      <c r="F16" s="360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534"/>
    </row>
    <row r="17" spans="1:54" ht="18.75" customHeight="1" x14ac:dyDescent="0.25">
      <c r="A17" s="502" t="s">
        <v>277</v>
      </c>
      <c r="B17" s="503"/>
      <c r="C17" s="504"/>
      <c r="D17" s="268" t="s">
        <v>41</v>
      </c>
      <c r="E17" s="361"/>
      <c r="F17" s="361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509"/>
    </row>
    <row r="18" spans="1:54" ht="31.5" x14ac:dyDescent="0.25">
      <c r="A18" s="505"/>
      <c r="B18" s="506"/>
      <c r="C18" s="507"/>
      <c r="D18" s="269" t="s">
        <v>37</v>
      </c>
      <c r="E18" s="362"/>
      <c r="F18" s="363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10"/>
    </row>
    <row r="19" spans="1:54" ht="33.6" customHeight="1" x14ac:dyDescent="0.25">
      <c r="A19" s="505"/>
      <c r="B19" s="506"/>
      <c r="C19" s="507"/>
      <c r="D19" s="270" t="s">
        <v>2</v>
      </c>
      <c r="E19" s="364"/>
      <c r="F19" s="365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10"/>
    </row>
    <row r="20" spans="1:54" ht="15.75" x14ac:dyDescent="0.25">
      <c r="A20" s="505"/>
      <c r="B20" s="506"/>
      <c r="C20" s="507"/>
      <c r="D20" s="271" t="s">
        <v>43</v>
      </c>
      <c r="E20" s="364"/>
      <c r="F20" s="365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10"/>
    </row>
    <row r="21" spans="1:54" ht="34.9" customHeight="1" x14ac:dyDescent="0.25">
      <c r="A21" s="505"/>
      <c r="B21" s="508"/>
      <c r="C21" s="507"/>
      <c r="D21" s="272" t="s">
        <v>267</v>
      </c>
      <c r="E21" s="364"/>
      <c r="F21" s="365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10"/>
    </row>
    <row r="22" spans="1:54" ht="17.25" customHeight="1" x14ac:dyDescent="0.25">
      <c r="A22" s="524" t="s">
        <v>276</v>
      </c>
      <c r="B22" s="503"/>
      <c r="C22" s="504"/>
      <c r="D22" s="268" t="s">
        <v>41</v>
      </c>
      <c r="E22" s="366"/>
      <c r="F22" s="361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10"/>
    </row>
    <row r="23" spans="1:54" ht="31.5" x14ac:dyDescent="0.25">
      <c r="A23" s="573"/>
      <c r="B23" s="506"/>
      <c r="C23" s="507"/>
      <c r="D23" s="270" t="s">
        <v>37</v>
      </c>
      <c r="E23" s="367"/>
      <c r="F23" s="368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10"/>
    </row>
    <row r="24" spans="1:54" ht="31.15" customHeight="1" x14ac:dyDescent="0.25">
      <c r="A24" s="573"/>
      <c r="B24" s="506"/>
      <c r="C24" s="507"/>
      <c r="D24" s="270" t="s">
        <v>2</v>
      </c>
      <c r="E24" s="364"/>
      <c r="F24" s="365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10"/>
    </row>
    <row r="25" spans="1:54" ht="15.75" x14ac:dyDescent="0.25">
      <c r="A25" s="573"/>
      <c r="B25" s="506"/>
      <c r="C25" s="507"/>
      <c r="D25" s="273" t="s">
        <v>43</v>
      </c>
      <c r="E25" s="364"/>
      <c r="F25" s="365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10"/>
    </row>
    <row r="26" spans="1:54" s="243" customFormat="1" ht="37.15" customHeight="1" x14ac:dyDescent="0.25">
      <c r="A26" s="574"/>
      <c r="B26" s="575"/>
      <c r="C26" s="576"/>
      <c r="D26" s="274" t="s">
        <v>267</v>
      </c>
      <c r="E26" s="360"/>
      <c r="F26" s="360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10"/>
    </row>
    <row r="27" spans="1:54" ht="37.15" customHeight="1" x14ac:dyDescent="0.25">
      <c r="A27" s="524" t="s">
        <v>274</v>
      </c>
      <c r="B27" s="525"/>
      <c r="C27" s="526"/>
      <c r="D27" s="268" t="s">
        <v>41</v>
      </c>
      <c r="E27" s="358">
        <f>E28+E29+E30</f>
        <v>729525.10000000009</v>
      </c>
      <c r="F27" s="358">
        <f>F28+F29+F30</f>
        <v>268980.5</v>
      </c>
      <c r="G27" s="322">
        <f>F27/E27</f>
        <v>0.36870629948167644</v>
      </c>
      <c r="H27" s="192" t="s">
        <v>275</v>
      </c>
      <c r="I27" s="190" t="s">
        <v>275</v>
      </c>
      <c r="J27" s="192" t="s">
        <v>275</v>
      </c>
      <c r="K27" s="190" t="s">
        <v>275</v>
      </c>
      <c r="L27" s="192" t="s">
        <v>275</v>
      </c>
      <c r="M27" s="190" t="s">
        <v>275</v>
      </c>
      <c r="N27" s="192" t="s">
        <v>275</v>
      </c>
      <c r="O27" s="190" t="s">
        <v>275</v>
      </c>
      <c r="P27" s="192" t="s">
        <v>275</v>
      </c>
      <c r="Q27" s="190" t="s">
        <v>275</v>
      </c>
      <c r="R27" s="192" t="s">
        <v>275</v>
      </c>
      <c r="S27" s="190" t="s">
        <v>275</v>
      </c>
      <c r="T27" s="192" t="s">
        <v>275</v>
      </c>
      <c r="U27" s="190" t="s">
        <v>275</v>
      </c>
      <c r="V27" s="192" t="s">
        <v>275</v>
      </c>
      <c r="W27" s="190" t="s">
        <v>275</v>
      </c>
      <c r="X27" s="192" t="s">
        <v>275</v>
      </c>
      <c r="Y27" s="190" t="s">
        <v>275</v>
      </c>
      <c r="Z27" s="192" t="s">
        <v>275</v>
      </c>
      <c r="AA27" s="190" t="s">
        <v>275</v>
      </c>
      <c r="AB27" s="192" t="s">
        <v>275</v>
      </c>
      <c r="AC27" s="190" t="s">
        <v>275</v>
      </c>
      <c r="AD27" s="192" t="s">
        <v>275</v>
      </c>
      <c r="AE27" s="190" t="s">
        <v>275</v>
      </c>
      <c r="AF27" s="192" t="s">
        <v>275</v>
      </c>
      <c r="AG27" s="190" t="s">
        <v>275</v>
      </c>
      <c r="AH27" s="192" t="s">
        <v>275</v>
      </c>
      <c r="AI27" s="190" t="s">
        <v>275</v>
      </c>
      <c r="AJ27" s="192" t="s">
        <v>275</v>
      </c>
      <c r="AK27" s="190" t="s">
        <v>275</v>
      </c>
      <c r="AL27" s="192" t="s">
        <v>275</v>
      </c>
      <c r="AM27" s="190" t="s">
        <v>275</v>
      </c>
      <c r="AN27" s="192" t="s">
        <v>275</v>
      </c>
      <c r="AO27" s="190" t="s">
        <v>275</v>
      </c>
      <c r="AP27" s="192" t="s">
        <v>275</v>
      </c>
      <c r="AQ27" s="190" t="s">
        <v>275</v>
      </c>
      <c r="AR27" s="192" t="s">
        <v>275</v>
      </c>
      <c r="AS27" s="190" t="s">
        <v>275</v>
      </c>
      <c r="AT27" s="192" t="s">
        <v>275</v>
      </c>
      <c r="AU27" s="190" t="s">
        <v>275</v>
      </c>
      <c r="AV27" s="192" t="s">
        <v>275</v>
      </c>
      <c r="AW27" s="190" t="s">
        <v>275</v>
      </c>
      <c r="AX27" s="192" t="s">
        <v>275</v>
      </c>
      <c r="AY27" s="190" t="s">
        <v>275</v>
      </c>
      <c r="AZ27" s="192" t="s">
        <v>275</v>
      </c>
      <c r="BA27" s="190" t="s">
        <v>275</v>
      </c>
      <c r="BB27" s="267"/>
    </row>
    <row r="28" spans="1:54" ht="37.15" customHeight="1" x14ac:dyDescent="0.25">
      <c r="A28" s="527"/>
      <c r="B28" s="528"/>
      <c r="C28" s="529"/>
      <c r="D28" s="270" t="s">
        <v>37</v>
      </c>
      <c r="E28" s="373">
        <f>E86</f>
        <v>4598.2</v>
      </c>
      <c r="F28" s="373">
        <f>F86</f>
        <v>1620.8</v>
      </c>
      <c r="G28" s="323">
        <f>F28/E28</f>
        <v>0.35248575529555043</v>
      </c>
      <c r="H28" s="192" t="s">
        <v>275</v>
      </c>
      <c r="I28" s="190" t="s">
        <v>275</v>
      </c>
      <c r="J28" s="192" t="s">
        <v>275</v>
      </c>
      <c r="K28" s="190" t="s">
        <v>275</v>
      </c>
      <c r="L28" s="192" t="s">
        <v>275</v>
      </c>
      <c r="M28" s="190" t="s">
        <v>275</v>
      </c>
      <c r="N28" s="192" t="s">
        <v>275</v>
      </c>
      <c r="O28" s="190" t="s">
        <v>275</v>
      </c>
      <c r="P28" s="192" t="s">
        <v>275</v>
      </c>
      <c r="Q28" s="190" t="s">
        <v>275</v>
      </c>
      <c r="R28" s="192" t="s">
        <v>275</v>
      </c>
      <c r="S28" s="190" t="s">
        <v>275</v>
      </c>
      <c r="T28" s="192" t="s">
        <v>275</v>
      </c>
      <c r="U28" s="190" t="s">
        <v>275</v>
      </c>
      <c r="V28" s="192" t="s">
        <v>275</v>
      </c>
      <c r="W28" s="190" t="s">
        <v>275</v>
      </c>
      <c r="X28" s="192" t="s">
        <v>275</v>
      </c>
      <c r="Y28" s="190" t="s">
        <v>275</v>
      </c>
      <c r="Z28" s="192" t="s">
        <v>275</v>
      </c>
      <c r="AA28" s="190" t="s">
        <v>275</v>
      </c>
      <c r="AB28" s="192" t="s">
        <v>275</v>
      </c>
      <c r="AC28" s="190" t="s">
        <v>275</v>
      </c>
      <c r="AD28" s="192" t="s">
        <v>275</v>
      </c>
      <c r="AE28" s="190" t="s">
        <v>275</v>
      </c>
      <c r="AF28" s="192" t="s">
        <v>275</v>
      </c>
      <c r="AG28" s="190" t="s">
        <v>275</v>
      </c>
      <c r="AH28" s="192" t="s">
        <v>275</v>
      </c>
      <c r="AI28" s="190" t="s">
        <v>275</v>
      </c>
      <c r="AJ28" s="192" t="s">
        <v>275</v>
      </c>
      <c r="AK28" s="190" t="s">
        <v>275</v>
      </c>
      <c r="AL28" s="192" t="s">
        <v>275</v>
      </c>
      <c r="AM28" s="190" t="s">
        <v>275</v>
      </c>
      <c r="AN28" s="192" t="s">
        <v>275</v>
      </c>
      <c r="AO28" s="190" t="s">
        <v>275</v>
      </c>
      <c r="AP28" s="192" t="s">
        <v>275</v>
      </c>
      <c r="AQ28" s="190" t="s">
        <v>275</v>
      </c>
      <c r="AR28" s="192" t="s">
        <v>275</v>
      </c>
      <c r="AS28" s="190" t="s">
        <v>275</v>
      </c>
      <c r="AT28" s="192" t="s">
        <v>275</v>
      </c>
      <c r="AU28" s="190" t="s">
        <v>275</v>
      </c>
      <c r="AV28" s="192" t="s">
        <v>275</v>
      </c>
      <c r="AW28" s="190" t="s">
        <v>275</v>
      </c>
      <c r="AX28" s="192" t="s">
        <v>275</v>
      </c>
      <c r="AY28" s="190" t="s">
        <v>275</v>
      </c>
      <c r="AZ28" s="192" t="s">
        <v>275</v>
      </c>
      <c r="BA28" s="190" t="s">
        <v>275</v>
      </c>
      <c r="BB28" s="267"/>
    </row>
    <row r="29" spans="1:54" ht="37.15" customHeight="1" x14ac:dyDescent="0.25">
      <c r="A29" s="527"/>
      <c r="B29" s="528"/>
      <c r="C29" s="529"/>
      <c r="D29" s="270" t="s">
        <v>2</v>
      </c>
      <c r="E29" s="359">
        <f>E87</f>
        <v>63576.6</v>
      </c>
      <c r="F29" s="373">
        <f>F87</f>
        <v>16160.5</v>
      </c>
      <c r="G29" s="323">
        <f>F29/E29</f>
        <v>0.254189434477465</v>
      </c>
      <c r="H29" s="192" t="s">
        <v>275</v>
      </c>
      <c r="I29" s="190" t="s">
        <v>275</v>
      </c>
      <c r="J29" s="192" t="s">
        <v>275</v>
      </c>
      <c r="K29" s="190" t="s">
        <v>275</v>
      </c>
      <c r="L29" s="192" t="s">
        <v>275</v>
      </c>
      <c r="M29" s="190" t="s">
        <v>275</v>
      </c>
      <c r="N29" s="192" t="s">
        <v>275</v>
      </c>
      <c r="O29" s="190" t="s">
        <v>275</v>
      </c>
      <c r="P29" s="192" t="s">
        <v>275</v>
      </c>
      <c r="Q29" s="190" t="s">
        <v>275</v>
      </c>
      <c r="R29" s="192" t="s">
        <v>275</v>
      </c>
      <c r="S29" s="190" t="s">
        <v>275</v>
      </c>
      <c r="T29" s="192" t="s">
        <v>275</v>
      </c>
      <c r="U29" s="190" t="s">
        <v>275</v>
      </c>
      <c r="V29" s="192" t="s">
        <v>275</v>
      </c>
      <c r="W29" s="190" t="s">
        <v>275</v>
      </c>
      <c r="X29" s="192" t="s">
        <v>275</v>
      </c>
      <c r="Y29" s="190" t="s">
        <v>275</v>
      </c>
      <c r="Z29" s="192" t="s">
        <v>275</v>
      </c>
      <c r="AA29" s="190" t="s">
        <v>275</v>
      </c>
      <c r="AB29" s="192" t="s">
        <v>275</v>
      </c>
      <c r="AC29" s="190" t="s">
        <v>275</v>
      </c>
      <c r="AD29" s="192" t="s">
        <v>275</v>
      </c>
      <c r="AE29" s="190" t="s">
        <v>275</v>
      </c>
      <c r="AF29" s="192" t="s">
        <v>275</v>
      </c>
      <c r="AG29" s="190" t="s">
        <v>275</v>
      </c>
      <c r="AH29" s="192" t="s">
        <v>275</v>
      </c>
      <c r="AI29" s="190" t="s">
        <v>275</v>
      </c>
      <c r="AJ29" s="192" t="s">
        <v>275</v>
      </c>
      <c r="AK29" s="190" t="s">
        <v>275</v>
      </c>
      <c r="AL29" s="192" t="s">
        <v>275</v>
      </c>
      <c r="AM29" s="190" t="s">
        <v>275</v>
      </c>
      <c r="AN29" s="192" t="s">
        <v>275</v>
      </c>
      <c r="AO29" s="190" t="s">
        <v>275</v>
      </c>
      <c r="AP29" s="192" t="s">
        <v>275</v>
      </c>
      <c r="AQ29" s="190" t="s">
        <v>275</v>
      </c>
      <c r="AR29" s="192" t="s">
        <v>275</v>
      </c>
      <c r="AS29" s="190" t="s">
        <v>275</v>
      </c>
      <c r="AT29" s="192" t="s">
        <v>275</v>
      </c>
      <c r="AU29" s="190" t="s">
        <v>275</v>
      </c>
      <c r="AV29" s="192" t="s">
        <v>275</v>
      </c>
      <c r="AW29" s="190" t="s">
        <v>275</v>
      </c>
      <c r="AX29" s="192" t="s">
        <v>275</v>
      </c>
      <c r="AY29" s="190" t="s">
        <v>275</v>
      </c>
      <c r="AZ29" s="192" t="s">
        <v>275</v>
      </c>
      <c r="BA29" s="190" t="s">
        <v>275</v>
      </c>
      <c r="BB29" s="267"/>
    </row>
    <row r="30" spans="1:54" ht="37.15" customHeight="1" x14ac:dyDescent="0.25">
      <c r="A30" s="527"/>
      <c r="B30" s="528"/>
      <c r="C30" s="529"/>
      <c r="D30" s="273" t="s">
        <v>43</v>
      </c>
      <c r="E30" s="359">
        <f>E88+E93+E98+E103+E108</f>
        <v>661350.30000000005</v>
      </c>
      <c r="F30" s="373">
        <f>F52+F58+F69+F74+F78</f>
        <v>251199.19999999998</v>
      </c>
      <c r="G30" s="323">
        <f>F30/E30</f>
        <v>0.37982775542704067</v>
      </c>
      <c r="H30" s="192" t="s">
        <v>275</v>
      </c>
      <c r="I30" s="190" t="s">
        <v>275</v>
      </c>
      <c r="J30" s="192" t="s">
        <v>275</v>
      </c>
      <c r="K30" s="190" t="s">
        <v>275</v>
      </c>
      <c r="L30" s="192" t="s">
        <v>275</v>
      </c>
      <c r="M30" s="190" t="s">
        <v>275</v>
      </c>
      <c r="N30" s="192" t="s">
        <v>275</v>
      </c>
      <c r="O30" s="190" t="s">
        <v>275</v>
      </c>
      <c r="P30" s="192" t="s">
        <v>275</v>
      </c>
      <c r="Q30" s="190" t="s">
        <v>275</v>
      </c>
      <c r="R30" s="192" t="s">
        <v>275</v>
      </c>
      <c r="S30" s="190" t="s">
        <v>275</v>
      </c>
      <c r="T30" s="192" t="s">
        <v>275</v>
      </c>
      <c r="U30" s="190" t="s">
        <v>275</v>
      </c>
      <c r="V30" s="192" t="s">
        <v>275</v>
      </c>
      <c r="W30" s="190" t="s">
        <v>275</v>
      </c>
      <c r="X30" s="192" t="s">
        <v>275</v>
      </c>
      <c r="Y30" s="190" t="s">
        <v>275</v>
      </c>
      <c r="Z30" s="192" t="s">
        <v>275</v>
      </c>
      <c r="AA30" s="190" t="s">
        <v>275</v>
      </c>
      <c r="AB30" s="192" t="s">
        <v>275</v>
      </c>
      <c r="AC30" s="190" t="s">
        <v>275</v>
      </c>
      <c r="AD30" s="192" t="s">
        <v>275</v>
      </c>
      <c r="AE30" s="190" t="s">
        <v>275</v>
      </c>
      <c r="AF30" s="192" t="s">
        <v>275</v>
      </c>
      <c r="AG30" s="190" t="s">
        <v>275</v>
      </c>
      <c r="AH30" s="192" t="s">
        <v>275</v>
      </c>
      <c r="AI30" s="190" t="s">
        <v>275</v>
      </c>
      <c r="AJ30" s="192" t="s">
        <v>275</v>
      </c>
      <c r="AK30" s="190" t="s">
        <v>275</v>
      </c>
      <c r="AL30" s="192" t="s">
        <v>275</v>
      </c>
      <c r="AM30" s="190" t="s">
        <v>275</v>
      </c>
      <c r="AN30" s="192" t="s">
        <v>275</v>
      </c>
      <c r="AO30" s="190" t="s">
        <v>275</v>
      </c>
      <c r="AP30" s="192" t="s">
        <v>275</v>
      </c>
      <c r="AQ30" s="190" t="s">
        <v>275</v>
      </c>
      <c r="AR30" s="192" t="s">
        <v>275</v>
      </c>
      <c r="AS30" s="190" t="s">
        <v>275</v>
      </c>
      <c r="AT30" s="192" t="s">
        <v>275</v>
      </c>
      <c r="AU30" s="190" t="s">
        <v>275</v>
      </c>
      <c r="AV30" s="192" t="s">
        <v>275</v>
      </c>
      <c r="AW30" s="190" t="s">
        <v>275</v>
      </c>
      <c r="AX30" s="192" t="s">
        <v>275</v>
      </c>
      <c r="AY30" s="190" t="s">
        <v>275</v>
      </c>
      <c r="AZ30" s="192" t="s">
        <v>275</v>
      </c>
      <c r="BA30" s="190" t="s">
        <v>275</v>
      </c>
      <c r="BB30" s="267"/>
    </row>
    <row r="31" spans="1:54" ht="37.15" hidden="1" customHeight="1" x14ac:dyDescent="0.25">
      <c r="A31" s="530"/>
      <c r="B31" s="531"/>
      <c r="C31" s="532"/>
      <c r="D31" s="274" t="s">
        <v>267</v>
      </c>
      <c r="E31" s="360"/>
      <c r="F31" s="360"/>
      <c r="G31" s="204"/>
      <c r="H31" s="192" t="s">
        <v>275</v>
      </c>
      <c r="I31" s="190" t="s">
        <v>275</v>
      </c>
      <c r="J31" s="192" t="s">
        <v>275</v>
      </c>
      <c r="K31" s="190" t="s">
        <v>275</v>
      </c>
      <c r="L31" s="192" t="s">
        <v>275</v>
      </c>
      <c r="M31" s="190" t="s">
        <v>275</v>
      </c>
      <c r="N31" s="192" t="s">
        <v>275</v>
      </c>
      <c r="O31" s="190" t="s">
        <v>275</v>
      </c>
      <c r="P31" s="192" t="s">
        <v>275</v>
      </c>
      <c r="Q31" s="190" t="s">
        <v>275</v>
      </c>
      <c r="R31" s="192" t="s">
        <v>275</v>
      </c>
      <c r="S31" s="190" t="s">
        <v>275</v>
      </c>
      <c r="T31" s="192" t="s">
        <v>275</v>
      </c>
      <c r="U31" s="190" t="s">
        <v>275</v>
      </c>
      <c r="V31" s="192" t="s">
        <v>275</v>
      </c>
      <c r="W31" s="190" t="s">
        <v>275</v>
      </c>
      <c r="X31" s="192" t="s">
        <v>275</v>
      </c>
      <c r="Y31" s="190" t="s">
        <v>275</v>
      </c>
      <c r="Z31" s="192" t="s">
        <v>275</v>
      </c>
      <c r="AA31" s="190" t="s">
        <v>275</v>
      </c>
      <c r="AB31" s="192" t="s">
        <v>275</v>
      </c>
      <c r="AC31" s="190" t="s">
        <v>275</v>
      </c>
      <c r="AD31" s="192" t="s">
        <v>275</v>
      </c>
      <c r="AE31" s="190" t="s">
        <v>275</v>
      </c>
      <c r="AF31" s="192" t="s">
        <v>275</v>
      </c>
      <c r="AG31" s="190" t="s">
        <v>275</v>
      </c>
      <c r="AH31" s="192" t="s">
        <v>275</v>
      </c>
      <c r="AI31" s="190" t="s">
        <v>275</v>
      </c>
      <c r="AJ31" s="192" t="s">
        <v>275</v>
      </c>
      <c r="AK31" s="190" t="s">
        <v>275</v>
      </c>
      <c r="AL31" s="192" t="s">
        <v>275</v>
      </c>
      <c r="AM31" s="190" t="s">
        <v>275</v>
      </c>
      <c r="AN31" s="192" t="s">
        <v>275</v>
      </c>
      <c r="AO31" s="190" t="s">
        <v>275</v>
      </c>
      <c r="AP31" s="192" t="s">
        <v>275</v>
      </c>
      <c r="AQ31" s="190" t="s">
        <v>275</v>
      </c>
      <c r="AR31" s="192" t="s">
        <v>275</v>
      </c>
      <c r="AS31" s="190" t="s">
        <v>275</v>
      </c>
      <c r="AT31" s="192" t="s">
        <v>275</v>
      </c>
      <c r="AU31" s="190" t="s">
        <v>275</v>
      </c>
      <c r="AV31" s="192" t="s">
        <v>275</v>
      </c>
      <c r="AW31" s="190" t="s">
        <v>275</v>
      </c>
      <c r="AX31" s="192" t="s">
        <v>275</v>
      </c>
      <c r="AY31" s="190" t="s">
        <v>275</v>
      </c>
      <c r="AZ31" s="192" t="s">
        <v>275</v>
      </c>
      <c r="BA31" s="190" t="s">
        <v>275</v>
      </c>
      <c r="BB31" s="267"/>
    </row>
    <row r="32" spans="1:54" s="113" customFormat="1" ht="15.75" x14ac:dyDescent="0.25">
      <c r="A32" s="577" t="s">
        <v>325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8"/>
      <c r="AG32" s="578"/>
      <c r="AH32" s="578"/>
      <c r="AI32" s="578"/>
      <c r="AJ32" s="578"/>
      <c r="AK32" s="578"/>
      <c r="AL32" s="578"/>
      <c r="AM32" s="578"/>
      <c r="AN32" s="578"/>
      <c r="AO32" s="578"/>
      <c r="AP32" s="578"/>
      <c r="AQ32" s="578"/>
      <c r="AR32" s="578"/>
      <c r="AS32" s="578"/>
      <c r="AT32" s="578"/>
      <c r="AU32" s="578"/>
      <c r="AV32" s="578"/>
      <c r="AW32" s="578"/>
      <c r="AX32" s="578"/>
      <c r="AY32" s="578"/>
      <c r="AZ32" s="578"/>
      <c r="BA32" s="578"/>
      <c r="BB32" s="579"/>
    </row>
    <row r="33" spans="1:54" ht="18.75" customHeight="1" x14ac:dyDescent="0.25">
      <c r="A33" s="519" t="s">
        <v>1</v>
      </c>
      <c r="B33" s="521" t="s">
        <v>326</v>
      </c>
      <c r="C33" s="610" t="s">
        <v>354</v>
      </c>
      <c r="D33" s="220" t="s">
        <v>41</v>
      </c>
      <c r="E33" s="358">
        <f>E34+E35+E36</f>
        <v>533788.5</v>
      </c>
      <c r="F33" s="358">
        <f>F34+F35+F36</f>
        <v>211628.4</v>
      </c>
      <c r="G33" s="322">
        <f>F33/E33</f>
        <v>0.39646489199373908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11"/>
    </row>
    <row r="34" spans="1:54" ht="31.5" x14ac:dyDescent="0.25">
      <c r="A34" s="520"/>
      <c r="B34" s="522"/>
      <c r="C34" s="611"/>
      <c r="D34" s="259" t="s">
        <v>37</v>
      </c>
      <c r="E34" s="369">
        <v>4598.2</v>
      </c>
      <c r="F34" s="359">
        <v>1620.8</v>
      </c>
      <c r="G34" s="323">
        <f>F34/E34</f>
        <v>0.35248575529555043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12"/>
    </row>
    <row r="35" spans="1:54" ht="46.5" customHeight="1" x14ac:dyDescent="0.25">
      <c r="A35" s="520"/>
      <c r="B35" s="522"/>
      <c r="C35" s="611"/>
      <c r="D35" s="259" t="s">
        <v>2</v>
      </c>
      <c r="E35" s="369">
        <v>63576.6</v>
      </c>
      <c r="F35" s="359">
        <v>16160.5</v>
      </c>
      <c r="G35" s="323">
        <f>F35/E35</f>
        <v>0.254189434477465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12"/>
    </row>
    <row r="36" spans="1:54" ht="27.2" customHeight="1" x14ac:dyDescent="0.25">
      <c r="A36" s="520"/>
      <c r="B36" s="523"/>
      <c r="C36" s="612"/>
      <c r="D36" s="324" t="s">
        <v>43</v>
      </c>
      <c r="E36" s="369">
        <v>465613.7</v>
      </c>
      <c r="F36" s="359">
        <v>193847.1</v>
      </c>
      <c r="G36" s="323">
        <f>F36/E36</f>
        <v>0.41632602305301586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12"/>
    </row>
    <row r="37" spans="1:54" s="243" customFormat="1" ht="36.6" hidden="1" customHeight="1" x14ac:dyDescent="0.25">
      <c r="A37" s="520"/>
      <c r="B37" s="400"/>
      <c r="C37" s="411"/>
      <c r="D37" s="325" t="s">
        <v>267</v>
      </c>
      <c r="E37" s="359"/>
      <c r="F37" s="359"/>
      <c r="G37" s="323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12"/>
    </row>
    <row r="38" spans="1:54" ht="18.75" customHeight="1" x14ac:dyDescent="0.25">
      <c r="A38" s="519" t="s">
        <v>3</v>
      </c>
      <c r="B38" s="521" t="s">
        <v>327</v>
      </c>
      <c r="C38" s="610" t="s">
        <v>354</v>
      </c>
      <c r="D38" s="220" t="s">
        <v>41</v>
      </c>
      <c r="E38" s="358">
        <f>E39+E40+E41</f>
        <v>9470.7999999999993</v>
      </c>
      <c r="F38" s="358">
        <f>F39+F40+F41</f>
        <v>4457.8999999999996</v>
      </c>
      <c r="G38" s="322">
        <f>F38/E38</f>
        <v>0.47069941293238166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11"/>
    </row>
    <row r="39" spans="1:54" ht="31.9" customHeight="1" x14ac:dyDescent="0.25">
      <c r="A39" s="520"/>
      <c r="B39" s="522"/>
      <c r="C39" s="611"/>
      <c r="D39" s="259" t="s">
        <v>37</v>
      </c>
      <c r="E39" s="359">
        <v>0</v>
      </c>
      <c r="F39" s="359"/>
      <c r="G39" s="323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12"/>
    </row>
    <row r="40" spans="1:54" ht="34.9" customHeight="1" x14ac:dyDescent="0.25">
      <c r="A40" s="520"/>
      <c r="B40" s="522"/>
      <c r="C40" s="611"/>
      <c r="D40" s="259" t="s">
        <v>2</v>
      </c>
      <c r="E40" s="359">
        <v>0</v>
      </c>
      <c r="F40" s="359"/>
      <c r="G40" s="323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12"/>
    </row>
    <row r="41" spans="1:54" ht="21.75" customHeight="1" x14ac:dyDescent="0.25">
      <c r="A41" s="520"/>
      <c r="B41" s="523"/>
      <c r="C41" s="612"/>
      <c r="D41" s="324" t="s">
        <v>43</v>
      </c>
      <c r="E41" s="369">
        <v>9470.7999999999993</v>
      </c>
      <c r="F41" s="359">
        <v>4457.8999999999996</v>
      </c>
      <c r="G41" s="322">
        <f>F41/E41</f>
        <v>0.47069941293238166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12"/>
    </row>
    <row r="42" spans="1:54" ht="34.9" hidden="1" customHeight="1" x14ac:dyDescent="0.25">
      <c r="A42" s="520"/>
      <c r="B42" s="400"/>
      <c r="C42" s="411"/>
      <c r="D42" s="325" t="s">
        <v>267</v>
      </c>
      <c r="E42" s="359"/>
      <c r="F42" s="359"/>
      <c r="G42" s="323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12"/>
    </row>
    <row r="43" spans="1:54" s="243" customFormat="1" ht="22.15" customHeight="1" x14ac:dyDescent="0.25">
      <c r="A43" s="519" t="s">
        <v>4</v>
      </c>
      <c r="B43" s="521" t="s">
        <v>328</v>
      </c>
      <c r="C43" s="613" t="s">
        <v>354</v>
      </c>
      <c r="D43" s="220" t="s">
        <v>41</v>
      </c>
      <c r="E43" s="358">
        <f>E44+E45+E46</f>
        <v>0</v>
      </c>
      <c r="F43" s="358">
        <v>0</v>
      </c>
      <c r="G43" s="322" t="e">
        <f>F43/E43*100</f>
        <v>#DIV/0!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11"/>
    </row>
    <row r="44" spans="1:54" ht="31.5" x14ac:dyDescent="0.25">
      <c r="A44" s="520"/>
      <c r="B44" s="522"/>
      <c r="C44" s="614"/>
      <c r="D44" s="259" t="s">
        <v>37</v>
      </c>
      <c r="E44" s="359">
        <v>0</v>
      </c>
      <c r="F44" s="359"/>
      <c r="G44" s="323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12"/>
    </row>
    <row r="45" spans="1:54" ht="31.15" customHeight="1" x14ac:dyDescent="0.25">
      <c r="A45" s="520"/>
      <c r="B45" s="522"/>
      <c r="C45" s="614"/>
      <c r="D45" s="259" t="s">
        <v>2</v>
      </c>
      <c r="E45" s="359">
        <v>0</v>
      </c>
      <c r="F45" s="359"/>
      <c r="G45" s="323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12"/>
    </row>
    <row r="46" spans="1:54" ht="21.75" customHeight="1" x14ac:dyDescent="0.25">
      <c r="A46" s="520"/>
      <c r="B46" s="522"/>
      <c r="C46" s="614"/>
      <c r="D46" s="324" t="s">
        <v>43</v>
      </c>
      <c r="E46" s="369">
        <v>0</v>
      </c>
      <c r="F46" s="359">
        <v>0</v>
      </c>
      <c r="G46" s="323" t="e">
        <f t="shared" si="3"/>
        <v>#DIV/0!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12"/>
    </row>
    <row r="47" spans="1:54" ht="30" hidden="1" customHeight="1" x14ac:dyDescent="0.25">
      <c r="A47" s="520"/>
      <c r="B47" s="523"/>
      <c r="C47" s="615"/>
      <c r="D47" s="325" t="s">
        <v>267</v>
      </c>
      <c r="E47" s="359"/>
      <c r="F47" s="359"/>
      <c r="G47" s="323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12"/>
    </row>
    <row r="48" spans="1:54" ht="30" hidden="1" customHeight="1" x14ac:dyDescent="0.25">
      <c r="A48" s="402"/>
      <c r="B48" s="400"/>
      <c r="C48" s="411"/>
      <c r="D48" s="325" t="s">
        <v>267</v>
      </c>
      <c r="E48" s="359"/>
      <c r="F48" s="359"/>
      <c r="G48" s="323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404"/>
    </row>
    <row r="49" spans="1:54" ht="20.25" customHeight="1" x14ac:dyDescent="0.25">
      <c r="A49" s="513"/>
      <c r="B49" s="515" t="s">
        <v>268</v>
      </c>
      <c r="C49" s="517"/>
      <c r="D49" s="220" t="s">
        <v>41</v>
      </c>
      <c r="E49" s="358">
        <f>E50+E51+E52</f>
        <v>543259.30000000005</v>
      </c>
      <c r="F49" s="358">
        <f>F50+F51+F52</f>
        <v>216086.3</v>
      </c>
      <c r="G49" s="322">
        <f>F49/E49</f>
        <v>0.39775904434585835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509"/>
    </row>
    <row r="50" spans="1:54" ht="35.25" customHeight="1" x14ac:dyDescent="0.25">
      <c r="A50" s="514"/>
      <c r="B50" s="516"/>
      <c r="C50" s="518"/>
      <c r="D50" s="259" t="s">
        <v>37</v>
      </c>
      <c r="E50" s="359">
        <f>E34+E39+E44</f>
        <v>4598.2</v>
      </c>
      <c r="F50" s="359">
        <f>F34+F39+F44</f>
        <v>1620.8</v>
      </c>
      <c r="G50" s="323">
        <f>F50/E50</f>
        <v>0.35248575529555043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534"/>
    </row>
    <row r="51" spans="1:54" ht="33" customHeight="1" x14ac:dyDescent="0.25">
      <c r="A51" s="514"/>
      <c r="B51" s="516"/>
      <c r="C51" s="518"/>
      <c r="D51" s="259" t="s">
        <v>2</v>
      </c>
      <c r="E51" s="359">
        <f t="shared" ref="E51:F52" si="4">E35+E40+E45</f>
        <v>63576.6</v>
      </c>
      <c r="F51" s="359">
        <f t="shared" si="4"/>
        <v>16160.5</v>
      </c>
      <c r="G51" s="323">
        <f>F51/E51</f>
        <v>0.254189434477465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534"/>
    </row>
    <row r="52" spans="1:54" ht="19.7" customHeight="1" x14ac:dyDescent="0.25">
      <c r="A52" s="514"/>
      <c r="B52" s="516"/>
      <c r="C52" s="518"/>
      <c r="D52" s="262" t="s">
        <v>43</v>
      </c>
      <c r="E52" s="359">
        <f t="shared" si="4"/>
        <v>475084.5</v>
      </c>
      <c r="F52" s="359">
        <f>F46+F41+F36</f>
        <v>198305</v>
      </c>
      <c r="G52" s="323">
        <f>F52/E52</f>
        <v>0.41740995549212823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534"/>
    </row>
    <row r="53" spans="1:54" ht="34.9" hidden="1" customHeight="1" x14ac:dyDescent="0.25">
      <c r="A53" s="514"/>
      <c r="B53" s="516"/>
      <c r="C53" s="518"/>
      <c r="D53" s="263" t="s">
        <v>267</v>
      </c>
      <c r="E53" s="319"/>
      <c r="F53" s="327"/>
      <c r="G53" s="323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534"/>
    </row>
    <row r="54" spans="1:54" ht="15.75" x14ac:dyDescent="0.25">
      <c r="A54" s="577" t="s">
        <v>330</v>
      </c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78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9"/>
    </row>
    <row r="55" spans="1:54" ht="22.5" customHeight="1" x14ac:dyDescent="0.25">
      <c r="A55" s="519" t="s">
        <v>6</v>
      </c>
      <c r="B55" s="517" t="s">
        <v>331</v>
      </c>
      <c r="C55" s="613" t="s">
        <v>353</v>
      </c>
      <c r="D55" s="220" t="s">
        <v>41</v>
      </c>
      <c r="E55" s="358">
        <f>E56+E57+E58</f>
        <v>122136.1</v>
      </c>
      <c r="F55" s="358">
        <f>F56+F57+F58</f>
        <v>36579.800000000003</v>
      </c>
      <c r="G55" s="322">
        <f>F55/E55</f>
        <v>0.29950031153770262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11"/>
    </row>
    <row r="56" spans="1:54" ht="36.75" customHeight="1" x14ac:dyDescent="0.25">
      <c r="A56" s="520"/>
      <c r="B56" s="518"/>
      <c r="C56" s="614"/>
      <c r="D56" s="259" t="s">
        <v>37</v>
      </c>
      <c r="E56" s="360"/>
      <c r="F56" s="360"/>
      <c r="G56" s="323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12"/>
    </row>
    <row r="57" spans="1:54" ht="35.450000000000003" customHeight="1" x14ac:dyDescent="0.25">
      <c r="A57" s="520"/>
      <c r="B57" s="518"/>
      <c r="C57" s="614"/>
      <c r="D57" s="259" t="s">
        <v>2</v>
      </c>
      <c r="E57" s="365"/>
      <c r="F57" s="370"/>
      <c r="G57" s="323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12"/>
    </row>
    <row r="58" spans="1:54" ht="22.5" customHeight="1" x14ac:dyDescent="0.25">
      <c r="A58" s="520"/>
      <c r="B58" s="518"/>
      <c r="C58" s="614"/>
      <c r="D58" s="262" t="s">
        <v>43</v>
      </c>
      <c r="E58" s="369">
        <v>122136.1</v>
      </c>
      <c r="F58" s="370">
        <v>36579.800000000003</v>
      </c>
      <c r="G58" s="323">
        <f>F58/E58</f>
        <v>0.29950031153770262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12"/>
    </row>
    <row r="59" spans="1:54" ht="38.450000000000003" hidden="1" customHeight="1" x14ac:dyDescent="0.25">
      <c r="A59" s="520"/>
      <c r="B59" s="518"/>
      <c r="C59" s="614"/>
      <c r="D59" s="263" t="s">
        <v>267</v>
      </c>
      <c r="E59" s="365"/>
      <c r="F59" s="365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12"/>
    </row>
    <row r="60" spans="1:54" ht="21" customHeight="1" x14ac:dyDescent="0.25">
      <c r="A60" s="519"/>
      <c r="B60" s="515" t="s">
        <v>269</v>
      </c>
      <c r="C60" s="517"/>
      <c r="D60" s="220" t="s">
        <v>41</v>
      </c>
      <c r="E60" s="358">
        <f>E61+E62+E63</f>
        <v>122136.1</v>
      </c>
      <c r="F60" s="358">
        <f>F61+F62+F63</f>
        <v>36579.800000000003</v>
      </c>
      <c r="G60" s="322">
        <f>F60/E60</f>
        <v>0.29950031153770262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509"/>
    </row>
    <row r="61" spans="1:54" ht="31.5" x14ac:dyDescent="0.25">
      <c r="A61" s="520"/>
      <c r="B61" s="516"/>
      <c r="C61" s="518"/>
      <c r="D61" s="259" t="s">
        <v>37</v>
      </c>
      <c r="E61" s="360"/>
      <c r="F61" s="360"/>
      <c r="G61" s="323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534"/>
    </row>
    <row r="62" spans="1:54" ht="33" customHeight="1" x14ac:dyDescent="0.25">
      <c r="A62" s="520"/>
      <c r="B62" s="516"/>
      <c r="C62" s="518"/>
      <c r="D62" s="259" t="s">
        <v>2</v>
      </c>
      <c r="E62" s="360"/>
      <c r="F62" s="360"/>
      <c r="G62" s="323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534"/>
    </row>
    <row r="63" spans="1:54" ht="21" customHeight="1" x14ac:dyDescent="0.25">
      <c r="A63" s="520"/>
      <c r="B63" s="516"/>
      <c r="C63" s="518"/>
      <c r="D63" s="262" t="s">
        <v>43</v>
      </c>
      <c r="E63" s="369">
        <f>E58</f>
        <v>122136.1</v>
      </c>
      <c r="F63" s="369">
        <f>F58</f>
        <v>36579.800000000003</v>
      </c>
      <c r="G63" s="323">
        <f>F63/E63</f>
        <v>0.29950031153770262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534"/>
    </row>
    <row r="64" spans="1:54" ht="28.9" hidden="1" customHeight="1" x14ac:dyDescent="0.25">
      <c r="A64" s="520"/>
      <c r="B64" s="516"/>
      <c r="C64" s="518"/>
      <c r="D64" s="263" t="s">
        <v>267</v>
      </c>
      <c r="E64" s="179"/>
      <c r="F64" s="354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534"/>
    </row>
    <row r="65" spans="1:54" ht="15.75" x14ac:dyDescent="0.25">
      <c r="A65" s="577" t="s">
        <v>332</v>
      </c>
      <c r="B65" s="578"/>
      <c r="C65" s="578"/>
      <c r="D65" s="578"/>
      <c r="E65" s="578"/>
      <c r="F65" s="578"/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  <c r="BB65" s="579"/>
    </row>
    <row r="66" spans="1:54" ht="22.5" customHeight="1" x14ac:dyDescent="0.25">
      <c r="A66" s="519" t="s">
        <v>16</v>
      </c>
      <c r="B66" s="517" t="s">
        <v>348</v>
      </c>
      <c r="C66" s="613" t="s">
        <v>350</v>
      </c>
      <c r="D66" s="220" t="s">
        <v>41</v>
      </c>
      <c r="E66" s="358">
        <f>E67+E68+E69</f>
        <v>22280.9</v>
      </c>
      <c r="F66" s="358">
        <f>F67+F68+F69</f>
        <v>6894.9</v>
      </c>
      <c r="G66" s="323">
        <f>F66/E66</f>
        <v>0.30945338832811958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11"/>
    </row>
    <row r="67" spans="1:54" ht="36.75" customHeight="1" x14ac:dyDescent="0.25">
      <c r="A67" s="520"/>
      <c r="B67" s="518"/>
      <c r="C67" s="614"/>
      <c r="D67" s="259" t="s">
        <v>37</v>
      </c>
      <c r="E67" s="360"/>
      <c r="F67" s="360"/>
      <c r="G67" s="323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12"/>
    </row>
    <row r="68" spans="1:54" ht="35.450000000000003" customHeight="1" x14ac:dyDescent="0.25">
      <c r="A68" s="520"/>
      <c r="B68" s="518"/>
      <c r="C68" s="614"/>
      <c r="D68" s="259" t="s">
        <v>2</v>
      </c>
      <c r="E68" s="365"/>
      <c r="F68" s="365"/>
      <c r="G68" s="323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12"/>
    </row>
    <row r="69" spans="1:54" ht="22.5" customHeight="1" x14ac:dyDescent="0.25">
      <c r="A69" s="520"/>
      <c r="B69" s="518"/>
      <c r="C69" s="614"/>
      <c r="D69" s="262" t="s">
        <v>43</v>
      </c>
      <c r="E69" s="369">
        <v>22280.9</v>
      </c>
      <c r="F69" s="360">
        <v>6894.9</v>
      </c>
      <c r="G69" s="323">
        <f t="shared" si="7"/>
        <v>0.30945338832811958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12"/>
    </row>
    <row r="70" spans="1:54" ht="38.450000000000003" hidden="1" customHeight="1" x14ac:dyDescent="0.25">
      <c r="A70" s="520"/>
      <c r="B70" s="518"/>
      <c r="C70" s="614"/>
      <c r="D70" s="263" t="s">
        <v>267</v>
      </c>
      <c r="E70" s="365"/>
      <c r="F70" s="365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12"/>
    </row>
    <row r="71" spans="1:54" ht="18.75" customHeight="1" x14ac:dyDescent="0.25">
      <c r="A71" s="604" t="s">
        <v>333</v>
      </c>
      <c r="B71" s="602" t="s">
        <v>349</v>
      </c>
      <c r="C71" s="616" t="s">
        <v>351</v>
      </c>
      <c r="D71" s="220" t="s">
        <v>41</v>
      </c>
      <c r="E71" s="358">
        <f>E72+E73+E74</f>
        <v>41152.9</v>
      </c>
      <c r="F71" s="358">
        <f>F72+F73+F74</f>
        <v>9419.5</v>
      </c>
      <c r="G71" s="323">
        <f>F71/E71</f>
        <v>0.22889030906691873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409"/>
    </row>
    <row r="72" spans="1:54" ht="31.9" customHeight="1" x14ac:dyDescent="0.25">
      <c r="A72" s="604"/>
      <c r="B72" s="602"/>
      <c r="C72" s="616"/>
      <c r="D72" s="259" t="s">
        <v>37</v>
      </c>
      <c r="E72" s="359">
        <v>0</v>
      </c>
      <c r="F72" s="359"/>
      <c r="G72" s="323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409"/>
    </row>
    <row r="73" spans="1:54" ht="34.9" customHeight="1" x14ac:dyDescent="0.25">
      <c r="A73" s="604"/>
      <c r="B73" s="602"/>
      <c r="C73" s="616"/>
      <c r="D73" s="259" t="s">
        <v>2</v>
      </c>
      <c r="E73" s="359">
        <v>0</v>
      </c>
      <c r="F73" s="359"/>
      <c r="G73" s="323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409"/>
    </row>
    <row r="74" spans="1:54" ht="21.75" customHeight="1" x14ac:dyDescent="0.25">
      <c r="A74" s="604"/>
      <c r="B74" s="602"/>
      <c r="C74" s="616"/>
      <c r="D74" s="324" t="s">
        <v>43</v>
      </c>
      <c r="E74" s="369">
        <v>41152.9</v>
      </c>
      <c r="F74" s="359">
        <v>9419.5</v>
      </c>
      <c r="G74" s="323">
        <f t="shared" si="8"/>
        <v>0.22889030906691873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409"/>
    </row>
    <row r="75" spans="1:54" ht="18.75" customHeight="1" x14ac:dyDescent="0.25">
      <c r="A75" s="604" t="s">
        <v>346</v>
      </c>
      <c r="B75" s="602" t="s">
        <v>347</v>
      </c>
      <c r="C75" s="616" t="s">
        <v>352</v>
      </c>
      <c r="D75" s="220" t="s">
        <v>41</v>
      </c>
      <c r="E75" s="358">
        <f>E76+E77+E78</f>
        <v>695.9</v>
      </c>
      <c r="F75" s="358">
        <f>F76+F77+F78</f>
        <v>0</v>
      </c>
      <c r="G75" s="323">
        <f>F75/E75</f>
        <v>0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409"/>
    </row>
    <row r="76" spans="1:54" ht="31.9" customHeight="1" x14ac:dyDescent="0.25">
      <c r="A76" s="604"/>
      <c r="B76" s="602"/>
      <c r="C76" s="616"/>
      <c r="D76" s="259" t="s">
        <v>37</v>
      </c>
      <c r="E76" s="359">
        <v>0</v>
      </c>
      <c r="F76" s="359"/>
      <c r="G76" s="323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409"/>
    </row>
    <row r="77" spans="1:54" ht="56.25" customHeight="1" x14ac:dyDescent="0.25">
      <c r="A77" s="604"/>
      <c r="B77" s="602"/>
      <c r="C77" s="616"/>
      <c r="D77" s="259" t="s">
        <v>2</v>
      </c>
      <c r="E77" s="359">
        <v>0</v>
      </c>
      <c r="F77" s="359"/>
      <c r="G77" s="323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409"/>
    </row>
    <row r="78" spans="1:54" ht="36.75" customHeight="1" x14ac:dyDescent="0.25">
      <c r="A78" s="604"/>
      <c r="B78" s="602"/>
      <c r="C78" s="616"/>
      <c r="D78" s="324" t="s">
        <v>43</v>
      </c>
      <c r="E78" s="369">
        <v>695.9</v>
      </c>
      <c r="F78" s="359"/>
      <c r="G78" s="323">
        <f t="shared" si="9"/>
        <v>0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409"/>
    </row>
    <row r="79" spans="1:54" ht="21" customHeight="1" x14ac:dyDescent="0.25">
      <c r="A79" s="604"/>
      <c r="B79" s="605" t="s">
        <v>334</v>
      </c>
      <c r="C79" s="603"/>
      <c r="D79" s="220" t="s">
        <v>41</v>
      </c>
      <c r="E79" s="358">
        <f>E80+E81+E82</f>
        <v>64129.700000000004</v>
      </c>
      <c r="F79" s="358">
        <f>F80+F81+F82</f>
        <v>16314.4</v>
      </c>
      <c r="G79" s="322">
        <f>F79/E79</f>
        <v>0.25439694868368318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1"/>
    </row>
    <row r="80" spans="1:54" ht="31.5" x14ac:dyDescent="0.25">
      <c r="A80" s="604"/>
      <c r="B80" s="605"/>
      <c r="C80" s="603"/>
      <c r="D80" s="259" t="s">
        <v>37</v>
      </c>
      <c r="E80" s="360"/>
      <c r="F80" s="360"/>
      <c r="G80" s="323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1"/>
    </row>
    <row r="81" spans="1:54" ht="33" customHeight="1" x14ac:dyDescent="0.25">
      <c r="A81" s="604"/>
      <c r="B81" s="605"/>
      <c r="C81" s="603"/>
      <c r="D81" s="259" t="s">
        <v>2</v>
      </c>
      <c r="E81" s="360"/>
      <c r="F81" s="360"/>
      <c r="G81" s="323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1"/>
    </row>
    <row r="82" spans="1:54" ht="21" customHeight="1" x14ac:dyDescent="0.25">
      <c r="A82" s="604"/>
      <c r="B82" s="605"/>
      <c r="C82" s="603"/>
      <c r="D82" s="324" t="s">
        <v>43</v>
      </c>
      <c r="E82" s="369">
        <f>E69+E74+E78</f>
        <v>64129.700000000004</v>
      </c>
      <c r="F82" s="369">
        <f>F69+F74+F78</f>
        <v>16314.4</v>
      </c>
      <c r="G82" s="323">
        <f t="shared" si="10"/>
        <v>0.25439694868368318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1"/>
    </row>
    <row r="83" spans="1:54" ht="29.25" customHeight="1" x14ac:dyDescent="0.25">
      <c r="A83" s="598" t="s">
        <v>260</v>
      </c>
      <c r="B83" s="599"/>
      <c r="C83" s="599"/>
      <c r="D83" s="599"/>
      <c r="E83" s="599"/>
      <c r="F83" s="599"/>
      <c r="G83" s="599"/>
      <c r="H83" s="599"/>
      <c r="I83" s="599"/>
      <c r="J83" s="599"/>
      <c r="K83" s="599"/>
      <c r="L83" s="599"/>
      <c r="M83" s="599"/>
      <c r="N83" s="599"/>
      <c r="O83" s="599"/>
      <c r="P83" s="599"/>
      <c r="Q83" s="599"/>
      <c r="R83" s="599"/>
      <c r="S83" s="599"/>
      <c r="T83" s="599"/>
      <c r="U83" s="599"/>
      <c r="V83" s="599"/>
      <c r="W83" s="599"/>
      <c r="X83" s="599"/>
      <c r="Y83" s="599"/>
      <c r="Z83" s="599"/>
      <c r="AA83" s="599"/>
      <c r="AB83" s="599"/>
      <c r="AC83" s="599"/>
      <c r="AD83" s="599"/>
      <c r="AE83" s="599"/>
      <c r="AF83" s="599"/>
      <c r="AG83" s="599"/>
      <c r="AH83" s="599"/>
      <c r="AI83" s="599"/>
      <c r="AJ83" s="599"/>
      <c r="AK83" s="599"/>
      <c r="AL83" s="599"/>
      <c r="AM83" s="599"/>
      <c r="AN83" s="599"/>
      <c r="AO83" s="599"/>
      <c r="AP83" s="599"/>
      <c r="AQ83" s="599"/>
      <c r="AR83" s="599"/>
      <c r="AS83" s="599"/>
      <c r="AT83" s="599"/>
      <c r="AU83" s="599"/>
      <c r="AV83" s="599"/>
      <c r="AW83" s="599"/>
      <c r="AX83" s="599"/>
      <c r="AY83" s="599"/>
      <c r="AZ83" s="599"/>
      <c r="BA83" s="599"/>
      <c r="BB83" s="600"/>
    </row>
    <row r="84" spans="1:54" ht="22.5" customHeight="1" x14ac:dyDescent="0.25">
      <c r="A84" s="587" t="s">
        <v>261</v>
      </c>
      <c r="B84" s="588"/>
      <c r="C84" s="588"/>
      <c r="D84" s="588"/>
      <c r="E84" s="588"/>
      <c r="F84" s="588"/>
      <c r="G84" s="588"/>
      <c r="H84" s="588"/>
      <c r="I84" s="588"/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  <c r="V84" s="588"/>
      <c r="W84" s="588"/>
      <c r="X84" s="588"/>
      <c r="Y84" s="588"/>
      <c r="Z84" s="588"/>
      <c r="AA84" s="588"/>
      <c r="AB84" s="588"/>
      <c r="AC84" s="588"/>
      <c r="AD84" s="588"/>
      <c r="AE84" s="588"/>
      <c r="AF84" s="588"/>
      <c r="AG84" s="588"/>
      <c r="AH84" s="588"/>
      <c r="AI84" s="588"/>
      <c r="AJ84" s="588"/>
      <c r="AK84" s="588"/>
      <c r="AL84" s="588"/>
      <c r="AM84" s="588"/>
      <c r="AN84" s="588"/>
      <c r="AO84" s="588"/>
      <c r="AP84" s="588"/>
      <c r="AQ84" s="588"/>
      <c r="AR84" s="588"/>
      <c r="AS84" s="588"/>
      <c r="AT84" s="588"/>
      <c r="AU84" s="588"/>
      <c r="AV84" s="588"/>
      <c r="AW84" s="588"/>
      <c r="AX84" s="588"/>
      <c r="AY84" s="588"/>
      <c r="AZ84" s="588"/>
      <c r="BA84" s="588"/>
      <c r="BB84" s="589"/>
    </row>
    <row r="85" spans="1:54" ht="18.75" customHeight="1" x14ac:dyDescent="0.25">
      <c r="A85" s="590" t="s">
        <v>356</v>
      </c>
      <c r="B85" s="591"/>
      <c r="C85" s="592"/>
      <c r="D85" s="220" t="s">
        <v>41</v>
      </c>
      <c r="E85" s="371">
        <f>E86+E87+E88</f>
        <v>543259.30000000005</v>
      </c>
      <c r="F85" s="371">
        <f>F86+F87+F88</f>
        <v>216086.3</v>
      </c>
      <c r="G85" s="322">
        <f>F85/E85</f>
        <v>0.39775904434585835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509"/>
    </row>
    <row r="86" spans="1:54" ht="31.5" x14ac:dyDescent="0.25">
      <c r="A86" s="593"/>
      <c r="B86" s="594"/>
      <c r="C86" s="595"/>
      <c r="D86" s="259" t="s">
        <v>37</v>
      </c>
      <c r="E86" s="357">
        <f t="shared" ref="E86:F88" si="11">E50</f>
        <v>4598.2</v>
      </c>
      <c r="F86" s="357">
        <f t="shared" si="11"/>
        <v>1620.8</v>
      </c>
      <c r="G86" s="323">
        <f t="shared" ref="G86:G88" si="12">F86/E86</f>
        <v>0.35248575529555043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534"/>
    </row>
    <row r="87" spans="1:54" ht="31.9" customHeight="1" x14ac:dyDescent="0.25">
      <c r="A87" s="593"/>
      <c r="B87" s="594"/>
      <c r="C87" s="595"/>
      <c r="D87" s="259" t="s">
        <v>2</v>
      </c>
      <c r="E87" s="357">
        <f t="shared" si="11"/>
        <v>63576.6</v>
      </c>
      <c r="F87" s="357">
        <f t="shared" si="11"/>
        <v>16160.5</v>
      </c>
      <c r="G87" s="323">
        <f t="shared" si="12"/>
        <v>0.254189434477465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534"/>
    </row>
    <row r="88" spans="1:54" ht="20.25" customHeight="1" x14ac:dyDescent="0.25">
      <c r="A88" s="593"/>
      <c r="B88" s="594"/>
      <c r="C88" s="595"/>
      <c r="D88" s="262" t="s">
        <v>43</v>
      </c>
      <c r="E88" s="357">
        <f t="shared" si="11"/>
        <v>475084.5</v>
      </c>
      <c r="F88" s="357">
        <f t="shared" si="11"/>
        <v>198305</v>
      </c>
      <c r="G88" s="323">
        <f t="shared" si="12"/>
        <v>0.41740995549212823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534"/>
    </row>
    <row r="89" spans="1:54" ht="31.9" hidden="1" customHeight="1" x14ac:dyDescent="0.25">
      <c r="A89" s="593"/>
      <c r="B89" s="594"/>
      <c r="C89" s="595"/>
      <c r="D89" s="263" t="s">
        <v>267</v>
      </c>
      <c r="E89" s="357"/>
      <c r="F89" s="357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534"/>
    </row>
    <row r="90" spans="1:54" ht="15" customHeight="1" x14ac:dyDescent="0.25">
      <c r="A90" s="590" t="s">
        <v>335</v>
      </c>
      <c r="B90" s="591"/>
      <c r="C90" s="592"/>
      <c r="D90" s="189" t="s">
        <v>41</v>
      </c>
      <c r="E90" s="371">
        <f>E91+E92+E93</f>
        <v>122136.1</v>
      </c>
      <c r="F90" s="371">
        <f>F91+F92+F93</f>
        <v>36579.800000000003</v>
      </c>
      <c r="G90" s="322">
        <f>F90/E90</f>
        <v>0.29950031153770262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509"/>
    </row>
    <row r="91" spans="1:54" ht="31.5" x14ac:dyDescent="0.25">
      <c r="A91" s="593"/>
      <c r="B91" s="594"/>
      <c r="C91" s="595"/>
      <c r="D91" s="259" t="s">
        <v>37</v>
      </c>
      <c r="E91" s="372"/>
      <c r="F91" s="357"/>
      <c r="G91" s="323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534"/>
    </row>
    <row r="92" spans="1:54" ht="32.450000000000003" customHeight="1" x14ac:dyDescent="0.25">
      <c r="A92" s="593"/>
      <c r="B92" s="594"/>
      <c r="C92" s="595"/>
      <c r="D92" s="259" t="s">
        <v>2</v>
      </c>
      <c r="E92" s="357"/>
      <c r="F92" s="357"/>
      <c r="G92" s="323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534"/>
    </row>
    <row r="93" spans="1:54" ht="20.25" customHeight="1" x14ac:dyDescent="0.25">
      <c r="A93" s="593"/>
      <c r="B93" s="594"/>
      <c r="C93" s="595"/>
      <c r="D93" s="262" t="s">
        <v>43</v>
      </c>
      <c r="E93" s="357">
        <f>E63</f>
        <v>122136.1</v>
      </c>
      <c r="F93" s="357">
        <f>F63</f>
        <v>36579.800000000003</v>
      </c>
      <c r="G93" s="323">
        <f t="shared" si="13"/>
        <v>0.29950031153770262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534"/>
    </row>
    <row r="94" spans="1:54" ht="31.15" hidden="1" customHeight="1" x14ac:dyDescent="0.25">
      <c r="A94" s="593"/>
      <c r="B94" s="594"/>
      <c r="C94" s="595"/>
      <c r="D94" s="263" t="s">
        <v>267</v>
      </c>
      <c r="E94" s="357"/>
      <c r="F94" s="357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534"/>
    </row>
    <row r="95" spans="1:54" ht="21" customHeight="1" x14ac:dyDescent="0.25">
      <c r="A95" s="617" t="s">
        <v>336</v>
      </c>
      <c r="B95" s="617"/>
      <c r="C95" s="617"/>
      <c r="D95" s="220" t="s">
        <v>41</v>
      </c>
      <c r="E95" s="371">
        <f>E96+E97+E98</f>
        <v>22280.9</v>
      </c>
      <c r="F95" s="371">
        <f>F96+F97+F98</f>
        <v>6894.9</v>
      </c>
      <c r="G95" s="322">
        <f>F95/E95</f>
        <v>0.30945338832811958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509"/>
    </row>
    <row r="96" spans="1:54" ht="35.25" customHeight="1" x14ac:dyDescent="0.25">
      <c r="A96" s="617"/>
      <c r="B96" s="617"/>
      <c r="C96" s="617"/>
      <c r="D96" s="259" t="s">
        <v>37</v>
      </c>
      <c r="E96" s="357"/>
      <c r="F96" s="357"/>
      <c r="G96" s="323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534"/>
    </row>
    <row r="97" spans="1:54" ht="31.15" customHeight="1" x14ac:dyDescent="0.25">
      <c r="A97" s="617"/>
      <c r="B97" s="617"/>
      <c r="C97" s="617"/>
      <c r="D97" s="259" t="s">
        <v>2</v>
      </c>
      <c r="E97" s="357"/>
      <c r="F97" s="357"/>
      <c r="G97" s="323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534"/>
    </row>
    <row r="98" spans="1:54" ht="24.75" customHeight="1" x14ac:dyDescent="0.25">
      <c r="A98" s="617"/>
      <c r="B98" s="617"/>
      <c r="C98" s="617"/>
      <c r="D98" s="262" t="s">
        <v>43</v>
      </c>
      <c r="E98" s="357">
        <f>E69</f>
        <v>22280.9</v>
      </c>
      <c r="F98" s="357">
        <f>F69</f>
        <v>6894.9</v>
      </c>
      <c r="G98" s="323">
        <f t="shared" si="14"/>
        <v>0.30945338832811958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534"/>
    </row>
    <row r="99" spans="1:54" ht="31.15" hidden="1" customHeight="1" x14ac:dyDescent="0.25">
      <c r="A99" s="617"/>
      <c r="B99" s="617"/>
      <c r="C99" s="617"/>
      <c r="D99" s="263" t="s">
        <v>267</v>
      </c>
      <c r="E99" s="357"/>
      <c r="F99" s="357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534"/>
    </row>
    <row r="100" spans="1:54" ht="21" customHeight="1" x14ac:dyDescent="0.25">
      <c r="A100" s="617" t="s">
        <v>337</v>
      </c>
      <c r="B100" s="617"/>
      <c r="C100" s="617"/>
      <c r="D100" s="220" t="s">
        <v>41</v>
      </c>
      <c r="E100" s="371">
        <f>E101+E102+E103</f>
        <v>41152.9</v>
      </c>
      <c r="F100" s="371">
        <f>F101+F102+F103</f>
        <v>9419.5</v>
      </c>
      <c r="G100" s="322">
        <f>F100/E100</f>
        <v>0.22889030906691873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509"/>
    </row>
    <row r="101" spans="1:54" ht="35.25" customHeight="1" x14ac:dyDescent="0.25">
      <c r="A101" s="617"/>
      <c r="B101" s="617"/>
      <c r="C101" s="617"/>
      <c r="D101" s="259" t="s">
        <v>37</v>
      </c>
      <c r="E101" s="357"/>
      <c r="F101" s="357"/>
      <c r="G101" s="323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534"/>
    </row>
    <row r="102" spans="1:54" ht="31.15" customHeight="1" x14ac:dyDescent="0.25">
      <c r="A102" s="617"/>
      <c r="B102" s="617"/>
      <c r="C102" s="617"/>
      <c r="D102" s="259" t="s">
        <v>2</v>
      </c>
      <c r="E102" s="357"/>
      <c r="F102" s="357"/>
      <c r="G102" s="323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534"/>
    </row>
    <row r="103" spans="1:54" ht="24.75" customHeight="1" x14ac:dyDescent="0.25">
      <c r="A103" s="617"/>
      <c r="B103" s="617"/>
      <c r="C103" s="617"/>
      <c r="D103" s="262" t="s">
        <v>43</v>
      </c>
      <c r="E103" s="357">
        <f>E74</f>
        <v>41152.9</v>
      </c>
      <c r="F103" s="357">
        <f>F74</f>
        <v>9419.5</v>
      </c>
      <c r="G103" s="323">
        <f t="shared" si="15"/>
        <v>0.22889030906691873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534"/>
    </row>
    <row r="104" spans="1:54" ht="31.15" hidden="1" customHeight="1" x14ac:dyDescent="0.25">
      <c r="A104" s="617"/>
      <c r="B104" s="617"/>
      <c r="C104" s="617"/>
      <c r="D104" s="263" t="s">
        <v>267</v>
      </c>
      <c r="E104" s="179"/>
      <c r="F104" s="354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534"/>
    </row>
    <row r="105" spans="1:54" ht="21" customHeight="1" x14ac:dyDescent="0.25">
      <c r="A105" s="617" t="s">
        <v>355</v>
      </c>
      <c r="B105" s="617"/>
      <c r="C105" s="617"/>
      <c r="D105" s="220" t="s">
        <v>41</v>
      </c>
      <c r="E105" s="371">
        <f>E106+E107+E108</f>
        <v>695.9</v>
      </c>
      <c r="F105" s="371">
        <f>F106+F107+F108</f>
        <v>0</v>
      </c>
      <c r="G105" s="322">
        <f>F105/E105</f>
        <v>0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6"/>
    </row>
    <row r="106" spans="1:54" ht="35.25" customHeight="1" x14ac:dyDescent="0.25">
      <c r="A106" s="617"/>
      <c r="B106" s="617"/>
      <c r="C106" s="617"/>
      <c r="D106" s="259" t="s">
        <v>37</v>
      </c>
      <c r="E106" s="357"/>
      <c r="F106" s="357"/>
      <c r="G106" s="323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6"/>
    </row>
    <row r="107" spans="1:54" ht="31.15" customHeight="1" x14ac:dyDescent="0.25">
      <c r="A107" s="617"/>
      <c r="B107" s="617"/>
      <c r="C107" s="617"/>
      <c r="D107" s="259" t="s">
        <v>2</v>
      </c>
      <c r="E107" s="357"/>
      <c r="F107" s="357"/>
      <c r="G107" s="323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6"/>
    </row>
    <row r="108" spans="1:54" ht="24.75" customHeight="1" x14ac:dyDescent="0.25">
      <c r="A108" s="617"/>
      <c r="B108" s="617"/>
      <c r="C108" s="617"/>
      <c r="D108" s="324" t="s">
        <v>43</v>
      </c>
      <c r="E108" s="369">
        <v>695.9</v>
      </c>
      <c r="F108" s="357">
        <v>0</v>
      </c>
      <c r="G108" s="323">
        <f t="shared" si="16"/>
        <v>0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6"/>
    </row>
    <row r="109" spans="1:54" s="102" customFormat="1" ht="45.2" customHeight="1" x14ac:dyDescent="0.25">
      <c r="A109" s="596" t="s">
        <v>307</v>
      </c>
      <c r="B109" s="597"/>
      <c r="C109" s="597"/>
      <c r="D109" s="597"/>
      <c r="E109" s="597"/>
      <c r="F109" s="597"/>
      <c r="G109" s="597"/>
      <c r="H109" s="597"/>
      <c r="I109" s="597"/>
      <c r="J109" s="597"/>
      <c r="K109" s="597"/>
      <c r="L109" s="597"/>
      <c r="M109" s="597"/>
      <c r="N109" s="597"/>
      <c r="O109" s="597"/>
      <c r="P109" s="597"/>
      <c r="Q109" s="597"/>
      <c r="R109" s="597"/>
      <c r="S109" s="597"/>
      <c r="T109" s="597"/>
      <c r="U109" s="597"/>
      <c r="V109" s="597"/>
      <c r="W109" s="597"/>
      <c r="X109" s="597"/>
      <c r="Y109" s="597"/>
      <c r="Z109" s="597"/>
      <c r="AA109" s="597"/>
      <c r="AB109" s="597"/>
      <c r="AC109" s="597"/>
      <c r="AD109" s="597"/>
      <c r="AE109" s="597"/>
      <c r="AF109" s="597"/>
      <c r="AG109" s="597"/>
      <c r="AH109" s="597"/>
      <c r="AI109" s="597"/>
      <c r="AJ109" s="597"/>
      <c r="AK109" s="597"/>
      <c r="AL109" s="597"/>
      <c r="AM109" s="597"/>
      <c r="AN109" s="597"/>
      <c r="AO109" s="597"/>
      <c r="AP109" s="597"/>
      <c r="AQ109" s="597"/>
      <c r="AR109" s="597"/>
      <c r="AS109" s="597"/>
      <c r="AT109" s="597"/>
      <c r="AU109" s="597"/>
      <c r="AV109" s="597"/>
      <c r="AW109" s="597"/>
      <c r="AX109" s="597"/>
      <c r="AY109" s="597"/>
      <c r="AZ109" s="597"/>
      <c r="BA109" s="597"/>
      <c r="BB109" s="597"/>
    </row>
    <row r="110" spans="1:54" s="102" customFormat="1" ht="19.7" customHeight="1" x14ac:dyDescent="0.25">
      <c r="A110" s="408"/>
      <c r="B110" s="114"/>
      <c r="C110" s="114"/>
      <c r="D110" s="114"/>
      <c r="E110" s="398"/>
      <c r="F110" s="355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85" t="s">
        <v>319</v>
      </c>
      <c r="B111" s="585"/>
      <c r="C111" s="585"/>
      <c r="D111" s="585"/>
      <c r="E111" s="585"/>
      <c r="F111" s="585"/>
      <c r="G111" s="585"/>
      <c r="H111" s="585"/>
      <c r="I111" s="585"/>
      <c r="J111" s="585"/>
      <c r="K111" s="585"/>
      <c r="L111" s="585"/>
      <c r="M111" s="585"/>
      <c r="N111" s="585"/>
      <c r="O111" s="585"/>
      <c r="P111" s="585"/>
      <c r="Q111" s="585"/>
      <c r="R111" s="585"/>
      <c r="S111" s="585"/>
      <c r="T111" s="585"/>
      <c r="U111" s="585"/>
      <c r="V111" s="585"/>
      <c r="W111" s="585"/>
      <c r="X111" s="585"/>
      <c r="Y111" s="585"/>
      <c r="Z111" s="585"/>
      <c r="AA111" s="585"/>
      <c r="AB111" s="585"/>
      <c r="AC111" s="585"/>
      <c r="AD111" s="585"/>
      <c r="AE111" s="585"/>
      <c r="AF111" s="585"/>
      <c r="AG111" s="585"/>
      <c r="AH111" s="585"/>
      <c r="AI111" s="585"/>
      <c r="AJ111" s="585"/>
      <c r="AK111" s="585"/>
      <c r="AL111" s="585"/>
      <c r="AM111" s="585"/>
      <c r="AN111" s="585"/>
      <c r="AO111" s="585"/>
      <c r="AP111" s="585"/>
      <c r="AQ111" s="585"/>
      <c r="AR111" s="585"/>
      <c r="AS111" s="585"/>
      <c r="AT111" s="585"/>
      <c r="AU111" s="585"/>
      <c r="AV111" s="585"/>
      <c r="AW111" s="585"/>
      <c r="AX111" s="585"/>
      <c r="AY111" s="585"/>
      <c r="AZ111" s="115"/>
      <c r="BA111" s="115"/>
    </row>
    <row r="112" spans="1:54" ht="12.6" customHeight="1" x14ac:dyDescent="0.3">
      <c r="A112" s="407"/>
      <c r="B112" s="407"/>
      <c r="C112" s="407"/>
      <c r="D112" s="407"/>
      <c r="E112" s="407"/>
      <c r="F112" s="356"/>
      <c r="G112" s="407"/>
      <c r="H112" s="407"/>
      <c r="I112" s="407"/>
      <c r="J112" s="407"/>
      <c r="K112" s="407"/>
      <c r="L112" s="407"/>
      <c r="M112" s="407"/>
      <c r="N112" s="407"/>
      <c r="O112" s="407"/>
      <c r="P112" s="407"/>
      <c r="Q112" s="407"/>
      <c r="R112" s="407"/>
      <c r="S112" s="407"/>
      <c r="T112" s="407"/>
      <c r="U112" s="407"/>
      <c r="V112" s="407"/>
      <c r="W112" s="407"/>
      <c r="X112" s="407"/>
      <c r="Y112" s="407"/>
      <c r="Z112" s="407"/>
      <c r="AA112" s="407"/>
      <c r="AB112" s="407"/>
      <c r="AC112" s="407"/>
      <c r="AD112" s="407"/>
      <c r="AE112" s="407"/>
      <c r="AF112" s="407"/>
      <c r="AG112" s="407"/>
      <c r="AH112" s="407"/>
      <c r="AI112" s="407"/>
      <c r="AJ112" s="407"/>
      <c r="AK112" s="407"/>
      <c r="AL112" s="407"/>
      <c r="AM112" s="407"/>
      <c r="AN112" s="407"/>
      <c r="AO112" s="407"/>
      <c r="AP112" s="407"/>
      <c r="AQ112" s="407"/>
      <c r="AR112" s="407"/>
      <c r="AS112" s="407"/>
      <c r="AT112" s="407"/>
      <c r="AU112" s="407"/>
      <c r="AV112" s="407"/>
      <c r="AW112" s="407"/>
      <c r="AX112" s="407"/>
      <c r="AY112" s="407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406"/>
      <c r="C114" s="406"/>
      <c r="D114" s="120"/>
      <c r="E114" s="121"/>
      <c r="F114" s="406"/>
      <c r="G114" s="121"/>
      <c r="H114" s="406"/>
      <c r="I114" s="406"/>
      <c r="J114" s="406"/>
      <c r="K114" s="406"/>
      <c r="L114" s="406"/>
      <c r="M114" s="406"/>
      <c r="N114" s="406"/>
      <c r="O114" s="406"/>
      <c r="P114" s="406"/>
      <c r="Q114" s="406"/>
      <c r="R114" s="406"/>
      <c r="S114" s="406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406"/>
      <c r="AP114" s="406"/>
      <c r="AQ114" s="406"/>
      <c r="AR114" s="406"/>
      <c r="AS114" s="406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406"/>
      <c r="C115" s="406"/>
      <c r="D115" s="120"/>
      <c r="E115" s="121"/>
      <c r="F115" s="406"/>
      <c r="G115" s="121"/>
      <c r="H115" s="406"/>
      <c r="I115" s="406"/>
      <c r="J115" s="406"/>
      <c r="K115" s="406"/>
      <c r="L115" s="406"/>
      <c r="M115" s="406"/>
      <c r="N115" s="406"/>
      <c r="O115" s="406"/>
      <c r="P115" s="406"/>
      <c r="Q115" s="406"/>
      <c r="R115" s="406"/>
      <c r="S115" s="406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406"/>
      <c r="AP115" s="406"/>
      <c r="AQ115" s="406"/>
      <c r="AR115" s="406"/>
      <c r="AS115" s="406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83" t="s">
        <v>263</v>
      </c>
      <c r="B116" s="584"/>
      <c r="C116" s="406"/>
      <c r="D116" s="120"/>
      <c r="E116" s="121"/>
      <c r="F116" s="406"/>
      <c r="G116" s="121"/>
      <c r="H116" s="406"/>
      <c r="I116" s="406"/>
      <c r="J116" s="406"/>
      <c r="K116" s="406"/>
      <c r="L116" s="406"/>
      <c r="M116" s="406"/>
      <c r="N116" s="406"/>
      <c r="O116" s="406"/>
      <c r="P116" s="406"/>
      <c r="Q116" s="406"/>
      <c r="R116" s="406"/>
      <c r="S116" s="406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406"/>
      <c r="AP116" s="406"/>
      <c r="AQ116" s="406"/>
      <c r="AR116" s="406"/>
      <c r="AS116" s="406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406"/>
      <c r="C117" s="406"/>
      <c r="D117" s="120"/>
      <c r="E117" s="121"/>
      <c r="F117" s="406"/>
      <c r="G117" s="121"/>
      <c r="H117" s="406"/>
      <c r="I117" s="406"/>
      <c r="J117" s="406"/>
      <c r="K117" s="406"/>
      <c r="L117" s="406"/>
      <c r="M117" s="406"/>
      <c r="N117" s="406"/>
      <c r="O117" s="406"/>
      <c r="P117" s="406"/>
      <c r="Q117" s="406"/>
      <c r="R117" s="406"/>
      <c r="S117" s="406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406"/>
      <c r="AP117" s="406"/>
      <c r="AQ117" s="406"/>
      <c r="AR117" s="406"/>
      <c r="AS117" s="406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85" t="s">
        <v>265</v>
      </c>
      <c r="B118" s="585"/>
      <c r="C118" s="585"/>
      <c r="D118" s="586"/>
      <c r="E118" s="586"/>
      <c r="F118" s="586"/>
      <c r="G118" s="586"/>
      <c r="H118" s="586"/>
      <c r="I118" s="586"/>
      <c r="J118" s="586"/>
      <c r="K118" s="586"/>
      <c r="L118" s="407"/>
      <c r="M118" s="407"/>
      <c r="N118" s="407"/>
      <c r="O118" s="407"/>
      <c r="P118" s="407"/>
      <c r="Q118" s="407"/>
      <c r="R118" s="407"/>
      <c r="S118" s="407"/>
      <c r="T118" s="407"/>
      <c r="U118" s="407"/>
      <c r="V118" s="407"/>
      <c r="W118" s="407"/>
      <c r="X118" s="407"/>
      <c r="Y118" s="407"/>
      <c r="Z118" s="407"/>
      <c r="AA118" s="407"/>
      <c r="AB118" s="407"/>
      <c r="AC118" s="407"/>
      <c r="AD118" s="407"/>
      <c r="AE118" s="407"/>
      <c r="AF118" s="407"/>
      <c r="AG118" s="407"/>
      <c r="AH118" s="407"/>
      <c r="AI118" s="407"/>
      <c r="AJ118" s="407"/>
      <c r="AK118" s="407"/>
      <c r="AL118" s="407"/>
      <c r="AM118" s="407"/>
      <c r="AN118" s="407"/>
      <c r="AO118" s="407"/>
      <c r="AP118" s="407"/>
      <c r="AQ118" s="407"/>
      <c r="AR118" s="407"/>
      <c r="AS118" s="407"/>
      <c r="AT118" s="407"/>
      <c r="AU118" s="407"/>
      <c r="AV118" s="407"/>
      <c r="AW118" s="407"/>
      <c r="AX118" s="407"/>
      <c r="AY118" s="407"/>
      <c r="AZ118" s="115"/>
      <c r="BA118" s="115"/>
    </row>
    <row r="121" spans="1:54" ht="18.75" x14ac:dyDescent="0.3">
      <c r="A121" s="231"/>
      <c r="B121" s="406"/>
      <c r="C121" s="406"/>
      <c r="D121" s="120"/>
      <c r="E121" s="121"/>
      <c r="F121" s="406"/>
      <c r="G121" s="121"/>
      <c r="H121" s="406"/>
      <c r="I121" s="406"/>
      <c r="J121" s="406"/>
      <c r="K121" s="406"/>
      <c r="L121" s="406"/>
      <c r="M121" s="406"/>
      <c r="N121" s="406"/>
      <c r="O121" s="406"/>
      <c r="P121" s="406"/>
      <c r="Q121" s="406"/>
      <c r="R121" s="406"/>
      <c r="S121" s="406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406"/>
      <c r="AP121" s="406"/>
      <c r="AQ121" s="406"/>
      <c r="AR121" s="406"/>
      <c r="AS121" s="406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A116:B116"/>
    <mergeCell ref="A118:K118"/>
    <mergeCell ref="A100:C104"/>
    <mergeCell ref="BB100:BB104"/>
    <mergeCell ref="A105:C108"/>
    <mergeCell ref="A109:BB109"/>
    <mergeCell ref="A111:AY111"/>
    <mergeCell ref="A66:A70"/>
    <mergeCell ref="B66:B70"/>
    <mergeCell ref="A90:C94"/>
    <mergeCell ref="BB90:BB94"/>
    <mergeCell ref="A95:C99"/>
    <mergeCell ref="BB95:BB99"/>
    <mergeCell ref="A85:C89"/>
    <mergeCell ref="BB85:BB89"/>
    <mergeCell ref="A71:A74"/>
    <mergeCell ref="B71:B74"/>
    <mergeCell ref="C71:C74"/>
    <mergeCell ref="A75:A78"/>
    <mergeCell ref="B75:B78"/>
    <mergeCell ref="C75:C78"/>
    <mergeCell ref="A79:A82"/>
    <mergeCell ref="B79:B82"/>
    <mergeCell ref="C79:C82"/>
    <mergeCell ref="A83:BB83"/>
    <mergeCell ref="A84:BB84"/>
    <mergeCell ref="C66:C70"/>
    <mergeCell ref="BB66:BB70"/>
    <mergeCell ref="A49:A53"/>
    <mergeCell ref="B49:B53"/>
    <mergeCell ref="C49:C53"/>
    <mergeCell ref="BB49:BB53"/>
    <mergeCell ref="A54:BB54"/>
    <mergeCell ref="A55:A59"/>
    <mergeCell ref="B55:B59"/>
    <mergeCell ref="C55:C59"/>
    <mergeCell ref="BB55:BB59"/>
    <mergeCell ref="A60:A64"/>
    <mergeCell ref="B60:B64"/>
    <mergeCell ref="C60:C64"/>
    <mergeCell ref="BB60:BB64"/>
    <mergeCell ref="A65:BB65"/>
    <mergeCell ref="A38:A42"/>
    <mergeCell ref="B38:B41"/>
    <mergeCell ref="C38:C41"/>
    <mergeCell ref="BB38:BB42"/>
    <mergeCell ref="A43:A47"/>
    <mergeCell ref="B43:B47"/>
    <mergeCell ref="C43:C47"/>
    <mergeCell ref="BB43:BB47"/>
    <mergeCell ref="AY9:BA9"/>
    <mergeCell ref="A27:C31"/>
    <mergeCell ref="A32:BB32"/>
    <mergeCell ref="A33:A37"/>
    <mergeCell ref="B33:B36"/>
    <mergeCell ref="C33:C36"/>
    <mergeCell ref="BB33:BB37"/>
    <mergeCell ref="H9:J9"/>
    <mergeCell ref="K9:M9"/>
    <mergeCell ref="N9:P9"/>
    <mergeCell ref="Q9:S9"/>
    <mergeCell ref="T9:V9"/>
    <mergeCell ref="A12:C16"/>
    <mergeCell ref="BB12:BB16"/>
    <mergeCell ref="A17:C21"/>
    <mergeCell ref="BB17:BB26"/>
    <mergeCell ref="A22:C26"/>
    <mergeCell ref="A7:AO7"/>
    <mergeCell ref="AY1:BB1"/>
    <mergeCell ref="A3:BB3"/>
    <mergeCell ref="A4:BB4"/>
    <mergeCell ref="A5:BB5"/>
    <mergeCell ref="A6:AO6"/>
    <mergeCell ref="BB8:BB10"/>
    <mergeCell ref="E9:E10"/>
    <mergeCell ref="F9:F10"/>
    <mergeCell ref="G9:G10"/>
    <mergeCell ref="A8:A10"/>
    <mergeCell ref="B8:B10"/>
    <mergeCell ref="C8:C10"/>
    <mergeCell ref="D8:D10"/>
    <mergeCell ref="E8:G8"/>
    <mergeCell ref="W9:Y9"/>
    <mergeCell ref="H8:BA8"/>
    <mergeCell ref="Z9:AD9"/>
    <mergeCell ref="AE9:AI9"/>
    <mergeCell ref="AJ9:AN9"/>
    <mergeCell ref="AO9:AS9"/>
    <mergeCell ref="AT9:AX9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view="pageBreakPreview" zoomScale="80" zoomScaleSheetLayoutView="8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F35" sqref="F35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3" customWidth="1"/>
    <col min="7" max="7" width="11.285156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40" width="7.8554687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15" customHeight="1" x14ac:dyDescent="0.25">
      <c r="AW1" s="311"/>
      <c r="AX1" s="311"/>
      <c r="AY1" s="601" t="s">
        <v>314</v>
      </c>
      <c r="AZ1" s="601"/>
      <c r="BA1" s="601"/>
      <c r="BB1" s="601"/>
    </row>
    <row r="2" spans="1:54" ht="18.75" x14ac:dyDescent="0.25">
      <c r="BB2" s="228" t="s">
        <v>273</v>
      </c>
    </row>
    <row r="3" spans="1:54" s="110" customFormat="1" ht="24" customHeight="1" x14ac:dyDescent="0.25">
      <c r="A3" s="538" t="s">
        <v>324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  <c r="AR3" s="538"/>
      <c r="AS3" s="538"/>
      <c r="AT3" s="538"/>
      <c r="AU3" s="538"/>
      <c r="AV3" s="538"/>
      <c r="AW3" s="538"/>
      <c r="AX3" s="538"/>
      <c r="AY3" s="538"/>
      <c r="AZ3" s="538"/>
      <c r="BA3" s="538"/>
      <c r="BB3" s="538"/>
    </row>
    <row r="4" spans="1:54" s="96" customFormat="1" ht="17.25" customHeight="1" x14ac:dyDescent="0.25">
      <c r="A4" s="539" t="s">
        <v>323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539"/>
      <c r="AP4" s="539"/>
      <c r="AQ4" s="539"/>
      <c r="AR4" s="539"/>
      <c r="AS4" s="539"/>
      <c r="AT4" s="539"/>
      <c r="AU4" s="539"/>
      <c r="AV4" s="539"/>
      <c r="AW4" s="539"/>
      <c r="AX4" s="539"/>
      <c r="AY4" s="539"/>
      <c r="AZ4" s="539"/>
      <c r="BA4" s="539"/>
      <c r="BB4" s="539"/>
    </row>
    <row r="5" spans="1:54" s="97" customFormat="1" ht="24" customHeight="1" x14ac:dyDescent="0.25">
      <c r="A5" s="540" t="s">
        <v>262</v>
      </c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0"/>
    </row>
    <row r="6" spans="1:54" s="97" customFormat="1" ht="24" customHeight="1" x14ac:dyDescent="0.25">
      <c r="A6" s="581" t="s">
        <v>313</v>
      </c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2"/>
      <c r="AA6" s="582"/>
      <c r="AB6" s="582"/>
      <c r="AC6" s="582"/>
      <c r="AD6" s="582"/>
      <c r="AE6" s="582"/>
      <c r="AF6" s="582"/>
      <c r="AG6" s="582"/>
      <c r="AH6" s="582"/>
      <c r="AI6" s="582"/>
      <c r="AJ6" s="582"/>
      <c r="AK6" s="582"/>
      <c r="AL6" s="582"/>
      <c r="AM6" s="582"/>
      <c r="AN6" s="582"/>
      <c r="AO6" s="582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</row>
    <row r="7" spans="1:54" ht="13.5" thickBot="1" x14ac:dyDescent="0.3">
      <c r="A7" s="609"/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09"/>
      <c r="U7" s="609"/>
      <c r="V7" s="609"/>
      <c r="W7" s="609"/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09"/>
      <c r="AK7" s="609"/>
      <c r="AL7" s="609"/>
      <c r="AM7" s="609"/>
      <c r="AN7" s="609"/>
      <c r="AO7" s="609"/>
      <c r="AP7" s="422"/>
      <c r="AQ7" s="422"/>
      <c r="AR7" s="422"/>
      <c r="AS7" s="422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25">
      <c r="A8" s="606" t="s">
        <v>0</v>
      </c>
      <c r="B8" s="606" t="s">
        <v>266</v>
      </c>
      <c r="C8" s="606" t="s">
        <v>259</v>
      </c>
      <c r="D8" s="606" t="s">
        <v>40</v>
      </c>
      <c r="E8" s="606" t="s">
        <v>256</v>
      </c>
      <c r="F8" s="606"/>
      <c r="G8" s="606"/>
      <c r="H8" s="603" t="s">
        <v>255</v>
      </c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3"/>
      <c r="AJ8" s="603"/>
      <c r="AK8" s="603"/>
      <c r="AL8" s="603"/>
      <c r="AM8" s="603"/>
      <c r="AN8" s="603"/>
      <c r="AO8" s="603"/>
      <c r="AP8" s="603"/>
      <c r="AQ8" s="603"/>
      <c r="AR8" s="603"/>
      <c r="AS8" s="603"/>
      <c r="AT8" s="603"/>
      <c r="AU8" s="603"/>
      <c r="AV8" s="603"/>
      <c r="AW8" s="603"/>
      <c r="AX8" s="603"/>
      <c r="AY8" s="603"/>
      <c r="AZ8" s="603"/>
      <c r="BA8" s="603"/>
      <c r="BB8" s="556" t="s">
        <v>304</v>
      </c>
    </row>
    <row r="9" spans="1:54" ht="28.5" customHeight="1" x14ac:dyDescent="0.25">
      <c r="A9" s="606"/>
      <c r="B9" s="606"/>
      <c r="C9" s="606"/>
      <c r="D9" s="606"/>
      <c r="E9" s="606" t="s">
        <v>329</v>
      </c>
      <c r="F9" s="606" t="s">
        <v>279</v>
      </c>
      <c r="G9" s="607" t="s">
        <v>19</v>
      </c>
      <c r="H9" s="603" t="s">
        <v>17</v>
      </c>
      <c r="I9" s="603"/>
      <c r="J9" s="603"/>
      <c r="K9" s="603" t="s">
        <v>18</v>
      </c>
      <c r="L9" s="603"/>
      <c r="M9" s="603"/>
      <c r="N9" s="603" t="s">
        <v>22</v>
      </c>
      <c r="O9" s="603"/>
      <c r="P9" s="603"/>
      <c r="Q9" s="603" t="s">
        <v>24</v>
      </c>
      <c r="R9" s="603"/>
      <c r="S9" s="603"/>
      <c r="T9" s="603" t="s">
        <v>25</v>
      </c>
      <c r="U9" s="603"/>
      <c r="V9" s="603"/>
      <c r="W9" s="603" t="s">
        <v>26</v>
      </c>
      <c r="X9" s="603"/>
      <c r="Y9" s="603"/>
      <c r="Z9" s="603" t="s">
        <v>28</v>
      </c>
      <c r="AA9" s="603"/>
      <c r="AB9" s="603"/>
      <c r="AC9" s="608"/>
      <c r="AD9" s="608"/>
      <c r="AE9" s="603" t="s">
        <v>29</v>
      </c>
      <c r="AF9" s="603"/>
      <c r="AG9" s="603"/>
      <c r="AH9" s="608"/>
      <c r="AI9" s="608"/>
      <c r="AJ9" s="603" t="s">
        <v>30</v>
      </c>
      <c r="AK9" s="603"/>
      <c r="AL9" s="603"/>
      <c r="AM9" s="608"/>
      <c r="AN9" s="608"/>
      <c r="AO9" s="603" t="s">
        <v>32</v>
      </c>
      <c r="AP9" s="603"/>
      <c r="AQ9" s="603"/>
      <c r="AR9" s="608"/>
      <c r="AS9" s="608"/>
      <c r="AT9" s="603" t="s">
        <v>33</v>
      </c>
      <c r="AU9" s="603"/>
      <c r="AV9" s="603"/>
      <c r="AW9" s="608"/>
      <c r="AX9" s="608"/>
      <c r="AY9" s="603" t="s">
        <v>34</v>
      </c>
      <c r="AZ9" s="603"/>
      <c r="BA9" s="603"/>
      <c r="BB9" s="557"/>
    </row>
    <row r="10" spans="1:54" ht="55.5" customHeight="1" x14ac:dyDescent="0.25">
      <c r="A10" s="606"/>
      <c r="B10" s="606"/>
      <c r="C10" s="606"/>
      <c r="D10" s="606"/>
      <c r="E10" s="606"/>
      <c r="F10" s="606"/>
      <c r="G10" s="607"/>
      <c r="H10" s="419" t="s">
        <v>20</v>
      </c>
      <c r="I10" s="419" t="s">
        <v>21</v>
      </c>
      <c r="J10" s="352" t="s">
        <v>19</v>
      </c>
      <c r="K10" s="419" t="s">
        <v>20</v>
      </c>
      <c r="L10" s="419" t="s">
        <v>21</v>
      </c>
      <c r="M10" s="352" t="s">
        <v>19</v>
      </c>
      <c r="N10" s="419" t="s">
        <v>20</v>
      </c>
      <c r="O10" s="419" t="s">
        <v>21</v>
      </c>
      <c r="P10" s="352" t="s">
        <v>19</v>
      </c>
      <c r="Q10" s="419" t="s">
        <v>20</v>
      </c>
      <c r="R10" s="419" t="s">
        <v>21</v>
      </c>
      <c r="S10" s="352" t="s">
        <v>19</v>
      </c>
      <c r="T10" s="419" t="s">
        <v>20</v>
      </c>
      <c r="U10" s="419" t="s">
        <v>21</v>
      </c>
      <c r="V10" s="352" t="s">
        <v>19</v>
      </c>
      <c r="W10" s="419" t="s">
        <v>20</v>
      </c>
      <c r="X10" s="419" t="s">
        <v>21</v>
      </c>
      <c r="Y10" s="352" t="s">
        <v>19</v>
      </c>
      <c r="Z10" s="419" t="s">
        <v>20</v>
      </c>
      <c r="AA10" s="419" t="s">
        <v>21</v>
      </c>
      <c r="AB10" s="352" t="s">
        <v>19</v>
      </c>
      <c r="AC10" s="419" t="s">
        <v>21</v>
      </c>
      <c r="AD10" s="352" t="s">
        <v>19</v>
      </c>
      <c r="AE10" s="419" t="s">
        <v>20</v>
      </c>
      <c r="AF10" s="419" t="s">
        <v>21</v>
      </c>
      <c r="AG10" s="352" t="s">
        <v>19</v>
      </c>
      <c r="AH10" s="419" t="s">
        <v>21</v>
      </c>
      <c r="AI10" s="352" t="s">
        <v>19</v>
      </c>
      <c r="AJ10" s="419" t="s">
        <v>20</v>
      </c>
      <c r="AK10" s="419" t="s">
        <v>21</v>
      </c>
      <c r="AL10" s="352" t="s">
        <v>19</v>
      </c>
      <c r="AM10" s="419" t="s">
        <v>21</v>
      </c>
      <c r="AN10" s="352" t="s">
        <v>19</v>
      </c>
      <c r="AO10" s="419" t="s">
        <v>20</v>
      </c>
      <c r="AP10" s="419" t="s">
        <v>21</v>
      </c>
      <c r="AQ10" s="352" t="s">
        <v>19</v>
      </c>
      <c r="AR10" s="419" t="s">
        <v>21</v>
      </c>
      <c r="AS10" s="352" t="s">
        <v>19</v>
      </c>
      <c r="AT10" s="419" t="s">
        <v>20</v>
      </c>
      <c r="AU10" s="419" t="s">
        <v>21</v>
      </c>
      <c r="AV10" s="352" t="s">
        <v>19</v>
      </c>
      <c r="AW10" s="419" t="s">
        <v>21</v>
      </c>
      <c r="AX10" s="352" t="s">
        <v>19</v>
      </c>
      <c r="AY10" s="419" t="s">
        <v>20</v>
      </c>
      <c r="AZ10" s="419" t="s">
        <v>21</v>
      </c>
      <c r="BA10" s="352" t="s">
        <v>19</v>
      </c>
      <c r="BB10" s="558"/>
    </row>
    <row r="11" spans="1:54" s="100" customFormat="1" ht="15.75" x14ac:dyDescent="0.25">
      <c r="A11" s="350">
        <v>1</v>
      </c>
      <c r="B11" s="350">
        <v>2</v>
      </c>
      <c r="C11" s="350">
        <v>3</v>
      </c>
      <c r="D11" s="350">
        <v>4</v>
      </c>
      <c r="E11" s="350">
        <v>5</v>
      </c>
      <c r="F11" s="353">
        <v>6</v>
      </c>
      <c r="G11" s="351">
        <v>7</v>
      </c>
      <c r="H11" s="350">
        <v>8</v>
      </c>
      <c r="I11" s="350">
        <v>9</v>
      </c>
      <c r="J11" s="351">
        <v>10</v>
      </c>
      <c r="K11" s="350">
        <v>11</v>
      </c>
      <c r="L11" s="350">
        <v>12</v>
      </c>
      <c r="M11" s="351">
        <v>13</v>
      </c>
      <c r="N11" s="350">
        <v>14</v>
      </c>
      <c r="O11" s="350">
        <v>15</v>
      </c>
      <c r="P11" s="351">
        <v>16</v>
      </c>
      <c r="Q11" s="350">
        <v>17</v>
      </c>
      <c r="R11" s="350">
        <v>18</v>
      </c>
      <c r="S11" s="351">
        <v>19</v>
      </c>
      <c r="T11" s="350">
        <v>20</v>
      </c>
      <c r="U11" s="350">
        <v>21</v>
      </c>
      <c r="V11" s="351">
        <v>22</v>
      </c>
      <c r="W11" s="350">
        <v>23</v>
      </c>
      <c r="X11" s="350">
        <v>24</v>
      </c>
      <c r="Y11" s="351">
        <v>25</v>
      </c>
      <c r="Z11" s="350">
        <v>26</v>
      </c>
      <c r="AA11" s="350">
        <v>24</v>
      </c>
      <c r="AB11" s="351">
        <v>25</v>
      </c>
      <c r="AC11" s="350">
        <v>27</v>
      </c>
      <c r="AD11" s="351">
        <v>28</v>
      </c>
      <c r="AE11" s="350">
        <v>29</v>
      </c>
      <c r="AF11" s="350">
        <v>30</v>
      </c>
      <c r="AG11" s="351">
        <v>31</v>
      </c>
      <c r="AH11" s="350">
        <v>30</v>
      </c>
      <c r="AI11" s="351">
        <v>31</v>
      </c>
      <c r="AJ11" s="350">
        <v>32</v>
      </c>
      <c r="AK11" s="350">
        <v>33</v>
      </c>
      <c r="AL11" s="351">
        <v>34</v>
      </c>
      <c r="AM11" s="350">
        <v>33</v>
      </c>
      <c r="AN11" s="351">
        <v>34</v>
      </c>
      <c r="AO11" s="350">
        <v>35</v>
      </c>
      <c r="AP11" s="350">
        <v>36</v>
      </c>
      <c r="AQ11" s="351">
        <v>37</v>
      </c>
      <c r="AR11" s="350">
        <v>36</v>
      </c>
      <c r="AS11" s="351">
        <v>37</v>
      </c>
      <c r="AT11" s="350">
        <v>38</v>
      </c>
      <c r="AU11" s="350">
        <v>39</v>
      </c>
      <c r="AV11" s="351">
        <v>40</v>
      </c>
      <c r="AW11" s="350">
        <v>39</v>
      </c>
      <c r="AX11" s="351">
        <v>40</v>
      </c>
      <c r="AY11" s="350">
        <v>41</v>
      </c>
      <c r="AZ11" s="350">
        <v>42</v>
      </c>
      <c r="BA11" s="351">
        <v>43</v>
      </c>
      <c r="BB11" s="227">
        <v>44</v>
      </c>
    </row>
    <row r="12" spans="1:54" ht="19.7" customHeight="1" x14ac:dyDescent="0.25">
      <c r="A12" s="605" t="s">
        <v>278</v>
      </c>
      <c r="B12" s="605"/>
      <c r="C12" s="605"/>
      <c r="D12" s="421" t="s">
        <v>258</v>
      </c>
      <c r="E12" s="358">
        <f>E13+E14+E15</f>
        <v>729525.10000000009</v>
      </c>
      <c r="F12" s="358">
        <f>F13+F14+F15</f>
        <v>317482.7</v>
      </c>
      <c r="G12" s="322">
        <f>F12/E12</f>
        <v>0.43519092077846255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80"/>
    </row>
    <row r="13" spans="1:54" ht="30.75" customHeight="1" x14ac:dyDescent="0.25">
      <c r="A13" s="605"/>
      <c r="B13" s="605"/>
      <c r="C13" s="605"/>
      <c r="D13" s="259" t="s">
        <v>37</v>
      </c>
      <c r="E13" s="360">
        <f t="shared" ref="E13" si="0">E28</f>
        <v>4598.2</v>
      </c>
      <c r="F13" s="359">
        <f>F28</f>
        <v>1758.8</v>
      </c>
      <c r="G13" s="323">
        <f t="shared" ref="G13:G15" si="1">F13/E13</f>
        <v>0.38249749902135621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534"/>
    </row>
    <row r="14" spans="1:54" ht="33.6" customHeight="1" x14ac:dyDescent="0.25">
      <c r="A14" s="605"/>
      <c r="B14" s="605"/>
      <c r="C14" s="605"/>
      <c r="D14" s="259" t="s">
        <v>2</v>
      </c>
      <c r="E14" s="360">
        <f>E29</f>
        <v>63576.6</v>
      </c>
      <c r="F14" s="359">
        <f>F29</f>
        <v>20729.3</v>
      </c>
      <c r="G14" s="323">
        <f t="shared" si="1"/>
        <v>0.32605235259513721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534"/>
    </row>
    <row r="15" spans="1:54" ht="15.75" x14ac:dyDescent="0.25">
      <c r="A15" s="605"/>
      <c r="B15" s="605"/>
      <c r="C15" s="605"/>
      <c r="D15" s="324" t="s">
        <v>43</v>
      </c>
      <c r="E15" s="360">
        <f>E30</f>
        <v>661350.30000000005</v>
      </c>
      <c r="F15" s="359">
        <f>F30</f>
        <v>294994.60000000003</v>
      </c>
      <c r="G15" s="323">
        <f t="shared" si="1"/>
        <v>0.4460489395710564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534"/>
    </row>
    <row r="16" spans="1:54" ht="30.75" hidden="1" customHeight="1" x14ac:dyDescent="0.25">
      <c r="A16" s="605"/>
      <c r="B16" s="605"/>
      <c r="C16" s="605"/>
      <c r="D16" s="325" t="s">
        <v>267</v>
      </c>
      <c r="E16" s="360"/>
      <c r="F16" s="360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534"/>
    </row>
    <row r="17" spans="1:54" ht="18.75" customHeight="1" x14ac:dyDescent="0.25">
      <c r="A17" s="502" t="s">
        <v>277</v>
      </c>
      <c r="B17" s="503"/>
      <c r="C17" s="504"/>
      <c r="D17" s="268" t="s">
        <v>41</v>
      </c>
      <c r="E17" s="361"/>
      <c r="F17" s="361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509"/>
    </row>
    <row r="18" spans="1:54" ht="31.5" x14ac:dyDescent="0.25">
      <c r="A18" s="505"/>
      <c r="B18" s="506"/>
      <c r="C18" s="507"/>
      <c r="D18" s="269" t="s">
        <v>37</v>
      </c>
      <c r="E18" s="362"/>
      <c r="F18" s="363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510"/>
    </row>
    <row r="19" spans="1:54" ht="33.6" customHeight="1" x14ac:dyDescent="0.25">
      <c r="A19" s="505"/>
      <c r="B19" s="506"/>
      <c r="C19" s="507"/>
      <c r="D19" s="270" t="s">
        <v>2</v>
      </c>
      <c r="E19" s="364"/>
      <c r="F19" s="365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510"/>
    </row>
    <row r="20" spans="1:54" ht="15.75" x14ac:dyDescent="0.25">
      <c r="A20" s="505"/>
      <c r="B20" s="506"/>
      <c r="C20" s="507"/>
      <c r="D20" s="271" t="s">
        <v>43</v>
      </c>
      <c r="E20" s="364"/>
      <c r="F20" s="365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510"/>
    </row>
    <row r="21" spans="1:54" ht="34.9" customHeight="1" x14ac:dyDescent="0.25">
      <c r="A21" s="505"/>
      <c r="B21" s="508"/>
      <c r="C21" s="507"/>
      <c r="D21" s="272" t="s">
        <v>267</v>
      </c>
      <c r="E21" s="364"/>
      <c r="F21" s="365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510"/>
    </row>
    <row r="22" spans="1:54" ht="17.25" customHeight="1" x14ac:dyDescent="0.25">
      <c r="A22" s="524" t="s">
        <v>276</v>
      </c>
      <c r="B22" s="503"/>
      <c r="C22" s="504"/>
      <c r="D22" s="268" t="s">
        <v>41</v>
      </c>
      <c r="E22" s="366"/>
      <c r="F22" s="361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510"/>
    </row>
    <row r="23" spans="1:54" ht="31.5" x14ac:dyDescent="0.25">
      <c r="A23" s="573"/>
      <c r="B23" s="506"/>
      <c r="C23" s="507"/>
      <c r="D23" s="270" t="s">
        <v>37</v>
      </c>
      <c r="E23" s="367"/>
      <c r="F23" s="368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510"/>
    </row>
    <row r="24" spans="1:54" ht="31.15" customHeight="1" x14ac:dyDescent="0.25">
      <c r="A24" s="573"/>
      <c r="B24" s="506"/>
      <c r="C24" s="507"/>
      <c r="D24" s="270" t="s">
        <v>2</v>
      </c>
      <c r="E24" s="364"/>
      <c r="F24" s="365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510"/>
    </row>
    <row r="25" spans="1:54" ht="15.75" x14ac:dyDescent="0.25">
      <c r="A25" s="573"/>
      <c r="B25" s="506"/>
      <c r="C25" s="507"/>
      <c r="D25" s="273" t="s">
        <v>43</v>
      </c>
      <c r="E25" s="364"/>
      <c r="F25" s="365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510"/>
    </row>
    <row r="26" spans="1:54" s="243" customFormat="1" ht="37.15" customHeight="1" x14ac:dyDescent="0.25">
      <c r="A26" s="574"/>
      <c r="B26" s="575"/>
      <c r="C26" s="576"/>
      <c r="D26" s="274" t="s">
        <v>267</v>
      </c>
      <c r="E26" s="360"/>
      <c r="F26" s="360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510"/>
    </row>
    <row r="27" spans="1:54" ht="37.15" customHeight="1" x14ac:dyDescent="0.25">
      <c r="A27" s="524" t="s">
        <v>274</v>
      </c>
      <c r="B27" s="525"/>
      <c r="C27" s="526"/>
      <c r="D27" s="268" t="s">
        <v>41</v>
      </c>
      <c r="E27" s="358">
        <f>E28+E29+E30</f>
        <v>729525.10000000009</v>
      </c>
      <c r="F27" s="358">
        <f>F28+F29+F30</f>
        <v>317482.7</v>
      </c>
      <c r="G27" s="322">
        <f>F27/E27</f>
        <v>0.43519092077846255</v>
      </c>
      <c r="H27" s="192" t="s">
        <v>275</v>
      </c>
      <c r="I27" s="190" t="s">
        <v>275</v>
      </c>
      <c r="J27" s="192" t="s">
        <v>275</v>
      </c>
      <c r="K27" s="190" t="s">
        <v>275</v>
      </c>
      <c r="L27" s="192" t="s">
        <v>275</v>
      </c>
      <c r="M27" s="190" t="s">
        <v>275</v>
      </c>
      <c r="N27" s="192" t="s">
        <v>275</v>
      </c>
      <c r="O27" s="190" t="s">
        <v>275</v>
      </c>
      <c r="P27" s="192" t="s">
        <v>275</v>
      </c>
      <c r="Q27" s="190" t="s">
        <v>275</v>
      </c>
      <c r="R27" s="192" t="s">
        <v>275</v>
      </c>
      <c r="S27" s="190" t="s">
        <v>275</v>
      </c>
      <c r="T27" s="192" t="s">
        <v>275</v>
      </c>
      <c r="U27" s="190" t="s">
        <v>275</v>
      </c>
      <c r="V27" s="192" t="s">
        <v>275</v>
      </c>
      <c r="W27" s="190" t="s">
        <v>275</v>
      </c>
      <c r="X27" s="192" t="s">
        <v>275</v>
      </c>
      <c r="Y27" s="190" t="s">
        <v>275</v>
      </c>
      <c r="Z27" s="192" t="s">
        <v>275</v>
      </c>
      <c r="AA27" s="190" t="s">
        <v>275</v>
      </c>
      <c r="AB27" s="192" t="s">
        <v>275</v>
      </c>
      <c r="AC27" s="190" t="s">
        <v>275</v>
      </c>
      <c r="AD27" s="192" t="s">
        <v>275</v>
      </c>
      <c r="AE27" s="190" t="s">
        <v>275</v>
      </c>
      <c r="AF27" s="192" t="s">
        <v>275</v>
      </c>
      <c r="AG27" s="190" t="s">
        <v>275</v>
      </c>
      <c r="AH27" s="192" t="s">
        <v>275</v>
      </c>
      <c r="AI27" s="190" t="s">
        <v>275</v>
      </c>
      <c r="AJ27" s="192" t="s">
        <v>275</v>
      </c>
      <c r="AK27" s="190" t="s">
        <v>275</v>
      </c>
      <c r="AL27" s="192" t="s">
        <v>275</v>
      </c>
      <c r="AM27" s="190" t="s">
        <v>275</v>
      </c>
      <c r="AN27" s="192" t="s">
        <v>275</v>
      </c>
      <c r="AO27" s="190" t="s">
        <v>275</v>
      </c>
      <c r="AP27" s="192" t="s">
        <v>275</v>
      </c>
      <c r="AQ27" s="190" t="s">
        <v>275</v>
      </c>
      <c r="AR27" s="192" t="s">
        <v>275</v>
      </c>
      <c r="AS27" s="190" t="s">
        <v>275</v>
      </c>
      <c r="AT27" s="192" t="s">
        <v>275</v>
      </c>
      <c r="AU27" s="190" t="s">
        <v>275</v>
      </c>
      <c r="AV27" s="192" t="s">
        <v>275</v>
      </c>
      <c r="AW27" s="190" t="s">
        <v>275</v>
      </c>
      <c r="AX27" s="192" t="s">
        <v>275</v>
      </c>
      <c r="AY27" s="190" t="s">
        <v>275</v>
      </c>
      <c r="AZ27" s="192" t="s">
        <v>275</v>
      </c>
      <c r="BA27" s="190" t="s">
        <v>275</v>
      </c>
      <c r="BB27" s="267"/>
    </row>
    <row r="28" spans="1:54" ht="37.15" customHeight="1" x14ac:dyDescent="0.25">
      <c r="A28" s="527"/>
      <c r="B28" s="528"/>
      <c r="C28" s="529"/>
      <c r="D28" s="270" t="s">
        <v>37</v>
      </c>
      <c r="E28" s="373">
        <f>E86</f>
        <v>4598.2</v>
      </c>
      <c r="F28" s="373">
        <f>F86</f>
        <v>1758.8</v>
      </c>
      <c r="G28" s="323">
        <f>F28/E28</f>
        <v>0.38249749902135621</v>
      </c>
      <c r="H28" s="192" t="s">
        <v>275</v>
      </c>
      <c r="I28" s="190" t="s">
        <v>275</v>
      </c>
      <c r="J28" s="192" t="s">
        <v>275</v>
      </c>
      <c r="K28" s="190" t="s">
        <v>275</v>
      </c>
      <c r="L28" s="192" t="s">
        <v>275</v>
      </c>
      <c r="M28" s="190" t="s">
        <v>275</v>
      </c>
      <c r="N28" s="192" t="s">
        <v>275</v>
      </c>
      <c r="O28" s="190" t="s">
        <v>275</v>
      </c>
      <c r="P28" s="192" t="s">
        <v>275</v>
      </c>
      <c r="Q28" s="190" t="s">
        <v>275</v>
      </c>
      <c r="R28" s="192" t="s">
        <v>275</v>
      </c>
      <c r="S28" s="190" t="s">
        <v>275</v>
      </c>
      <c r="T28" s="192" t="s">
        <v>275</v>
      </c>
      <c r="U28" s="190" t="s">
        <v>275</v>
      </c>
      <c r="V28" s="192" t="s">
        <v>275</v>
      </c>
      <c r="W28" s="190" t="s">
        <v>275</v>
      </c>
      <c r="X28" s="192" t="s">
        <v>275</v>
      </c>
      <c r="Y28" s="190" t="s">
        <v>275</v>
      </c>
      <c r="Z28" s="192" t="s">
        <v>275</v>
      </c>
      <c r="AA28" s="190" t="s">
        <v>275</v>
      </c>
      <c r="AB28" s="192" t="s">
        <v>275</v>
      </c>
      <c r="AC28" s="190" t="s">
        <v>275</v>
      </c>
      <c r="AD28" s="192" t="s">
        <v>275</v>
      </c>
      <c r="AE28" s="190" t="s">
        <v>275</v>
      </c>
      <c r="AF28" s="192" t="s">
        <v>275</v>
      </c>
      <c r="AG28" s="190" t="s">
        <v>275</v>
      </c>
      <c r="AH28" s="192" t="s">
        <v>275</v>
      </c>
      <c r="AI28" s="190" t="s">
        <v>275</v>
      </c>
      <c r="AJ28" s="192" t="s">
        <v>275</v>
      </c>
      <c r="AK28" s="190" t="s">
        <v>275</v>
      </c>
      <c r="AL28" s="192" t="s">
        <v>275</v>
      </c>
      <c r="AM28" s="190" t="s">
        <v>275</v>
      </c>
      <c r="AN28" s="192" t="s">
        <v>275</v>
      </c>
      <c r="AO28" s="190" t="s">
        <v>275</v>
      </c>
      <c r="AP28" s="192" t="s">
        <v>275</v>
      </c>
      <c r="AQ28" s="190" t="s">
        <v>275</v>
      </c>
      <c r="AR28" s="192" t="s">
        <v>275</v>
      </c>
      <c r="AS28" s="190" t="s">
        <v>275</v>
      </c>
      <c r="AT28" s="192" t="s">
        <v>275</v>
      </c>
      <c r="AU28" s="190" t="s">
        <v>275</v>
      </c>
      <c r="AV28" s="192" t="s">
        <v>275</v>
      </c>
      <c r="AW28" s="190" t="s">
        <v>275</v>
      </c>
      <c r="AX28" s="192" t="s">
        <v>275</v>
      </c>
      <c r="AY28" s="190" t="s">
        <v>275</v>
      </c>
      <c r="AZ28" s="192" t="s">
        <v>275</v>
      </c>
      <c r="BA28" s="190" t="s">
        <v>275</v>
      </c>
      <c r="BB28" s="267"/>
    </row>
    <row r="29" spans="1:54" ht="37.15" customHeight="1" x14ac:dyDescent="0.25">
      <c r="A29" s="527"/>
      <c r="B29" s="528"/>
      <c r="C29" s="529"/>
      <c r="D29" s="270" t="s">
        <v>2</v>
      </c>
      <c r="E29" s="359">
        <f>E87</f>
        <v>63576.6</v>
      </c>
      <c r="F29" s="373">
        <f>F87</f>
        <v>20729.3</v>
      </c>
      <c r="G29" s="323">
        <f>F29/E29</f>
        <v>0.32605235259513721</v>
      </c>
      <c r="H29" s="192" t="s">
        <v>275</v>
      </c>
      <c r="I29" s="190" t="s">
        <v>275</v>
      </c>
      <c r="J29" s="192" t="s">
        <v>275</v>
      </c>
      <c r="K29" s="190" t="s">
        <v>275</v>
      </c>
      <c r="L29" s="192" t="s">
        <v>275</v>
      </c>
      <c r="M29" s="190" t="s">
        <v>275</v>
      </c>
      <c r="N29" s="192" t="s">
        <v>275</v>
      </c>
      <c r="O29" s="190" t="s">
        <v>275</v>
      </c>
      <c r="P29" s="192" t="s">
        <v>275</v>
      </c>
      <c r="Q29" s="190" t="s">
        <v>275</v>
      </c>
      <c r="R29" s="192" t="s">
        <v>275</v>
      </c>
      <c r="S29" s="190" t="s">
        <v>275</v>
      </c>
      <c r="T29" s="192" t="s">
        <v>275</v>
      </c>
      <c r="U29" s="190" t="s">
        <v>275</v>
      </c>
      <c r="V29" s="192" t="s">
        <v>275</v>
      </c>
      <c r="W29" s="190" t="s">
        <v>275</v>
      </c>
      <c r="X29" s="192" t="s">
        <v>275</v>
      </c>
      <c r="Y29" s="190" t="s">
        <v>275</v>
      </c>
      <c r="Z29" s="192" t="s">
        <v>275</v>
      </c>
      <c r="AA29" s="190" t="s">
        <v>275</v>
      </c>
      <c r="AB29" s="192" t="s">
        <v>275</v>
      </c>
      <c r="AC29" s="190" t="s">
        <v>275</v>
      </c>
      <c r="AD29" s="192" t="s">
        <v>275</v>
      </c>
      <c r="AE29" s="190" t="s">
        <v>275</v>
      </c>
      <c r="AF29" s="192" t="s">
        <v>275</v>
      </c>
      <c r="AG29" s="190" t="s">
        <v>275</v>
      </c>
      <c r="AH29" s="192" t="s">
        <v>275</v>
      </c>
      <c r="AI29" s="190" t="s">
        <v>275</v>
      </c>
      <c r="AJ29" s="192" t="s">
        <v>275</v>
      </c>
      <c r="AK29" s="190" t="s">
        <v>275</v>
      </c>
      <c r="AL29" s="192" t="s">
        <v>275</v>
      </c>
      <c r="AM29" s="190" t="s">
        <v>275</v>
      </c>
      <c r="AN29" s="192" t="s">
        <v>275</v>
      </c>
      <c r="AO29" s="190" t="s">
        <v>275</v>
      </c>
      <c r="AP29" s="192" t="s">
        <v>275</v>
      </c>
      <c r="AQ29" s="190" t="s">
        <v>275</v>
      </c>
      <c r="AR29" s="192" t="s">
        <v>275</v>
      </c>
      <c r="AS29" s="190" t="s">
        <v>275</v>
      </c>
      <c r="AT29" s="192" t="s">
        <v>275</v>
      </c>
      <c r="AU29" s="190" t="s">
        <v>275</v>
      </c>
      <c r="AV29" s="192" t="s">
        <v>275</v>
      </c>
      <c r="AW29" s="190" t="s">
        <v>275</v>
      </c>
      <c r="AX29" s="192" t="s">
        <v>275</v>
      </c>
      <c r="AY29" s="190" t="s">
        <v>275</v>
      </c>
      <c r="AZ29" s="192" t="s">
        <v>275</v>
      </c>
      <c r="BA29" s="190" t="s">
        <v>275</v>
      </c>
      <c r="BB29" s="267"/>
    </row>
    <row r="30" spans="1:54" ht="37.15" customHeight="1" x14ac:dyDescent="0.25">
      <c r="A30" s="527"/>
      <c r="B30" s="528"/>
      <c r="C30" s="529"/>
      <c r="D30" s="273" t="s">
        <v>43</v>
      </c>
      <c r="E30" s="359">
        <f>E88+E93+E98+E103+E108</f>
        <v>661350.30000000005</v>
      </c>
      <c r="F30" s="373">
        <f>F52+F58+F69+F74+F78</f>
        <v>294994.60000000003</v>
      </c>
      <c r="G30" s="323">
        <f>F30/E30</f>
        <v>0.4460489395710564</v>
      </c>
      <c r="H30" s="192" t="s">
        <v>275</v>
      </c>
      <c r="I30" s="190" t="s">
        <v>275</v>
      </c>
      <c r="J30" s="192" t="s">
        <v>275</v>
      </c>
      <c r="K30" s="190" t="s">
        <v>275</v>
      </c>
      <c r="L30" s="192" t="s">
        <v>275</v>
      </c>
      <c r="M30" s="190" t="s">
        <v>275</v>
      </c>
      <c r="N30" s="192" t="s">
        <v>275</v>
      </c>
      <c r="O30" s="190" t="s">
        <v>275</v>
      </c>
      <c r="P30" s="192" t="s">
        <v>275</v>
      </c>
      <c r="Q30" s="190" t="s">
        <v>275</v>
      </c>
      <c r="R30" s="192" t="s">
        <v>275</v>
      </c>
      <c r="S30" s="190" t="s">
        <v>275</v>
      </c>
      <c r="T30" s="192" t="s">
        <v>275</v>
      </c>
      <c r="U30" s="190" t="s">
        <v>275</v>
      </c>
      <c r="V30" s="192" t="s">
        <v>275</v>
      </c>
      <c r="W30" s="190" t="s">
        <v>275</v>
      </c>
      <c r="X30" s="192" t="s">
        <v>275</v>
      </c>
      <c r="Y30" s="190" t="s">
        <v>275</v>
      </c>
      <c r="Z30" s="192" t="s">
        <v>275</v>
      </c>
      <c r="AA30" s="190" t="s">
        <v>275</v>
      </c>
      <c r="AB30" s="192" t="s">
        <v>275</v>
      </c>
      <c r="AC30" s="190" t="s">
        <v>275</v>
      </c>
      <c r="AD30" s="192" t="s">
        <v>275</v>
      </c>
      <c r="AE30" s="190" t="s">
        <v>275</v>
      </c>
      <c r="AF30" s="192" t="s">
        <v>275</v>
      </c>
      <c r="AG30" s="190" t="s">
        <v>275</v>
      </c>
      <c r="AH30" s="192" t="s">
        <v>275</v>
      </c>
      <c r="AI30" s="190" t="s">
        <v>275</v>
      </c>
      <c r="AJ30" s="192" t="s">
        <v>275</v>
      </c>
      <c r="AK30" s="190" t="s">
        <v>275</v>
      </c>
      <c r="AL30" s="192" t="s">
        <v>275</v>
      </c>
      <c r="AM30" s="190" t="s">
        <v>275</v>
      </c>
      <c r="AN30" s="192" t="s">
        <v>275</v>
      </c>
      <c r="AO30" s="190" t="s">
        <v>275</v>
      </c>
      <c r="AP30" s="192" t="s">
        <v>275</v>
      </c>
      <c r="AQ30" s="190" t="s">
        <v>275</v>
      </c>
      <c r="AR30" s="192" t="s">
        <v>275</v>
      </c>
      <c r="AS30" s="190" t="s">
        <v>275</v>
      </c>
      <c r="AT30" s="192" t="s">
        <v>275</v>
      </c>
      <c r="AU30" s="190" t="s">
        <v>275</v>
      </c>
      <c r="AV30" s="192" t="s">
        <v>275</v>
      </c>
      <c r="AW30" s="190" t="s">
        <v>275</v>
      </c>
      <c r="AX30" s="192" t="s">
        <v>275</v>
      </c>
      <c r="AY30" s="190" t="s">
        <v>275</v>
      </c>
      <c r="AZ30" s="192" t="s">
        <v>275</v>
      </c>
      <c r="BA30" s="190" t="s">
        <v>275</v>
      </c>
      <c r="BB30" s="267"/>
    </row>
    <row r="31" spans="1:54" ht="37.15" hidden="1" customHeight="1" x14ac:dyDescent="0.25">
      <c r="A31" s="530"/>
      <c r="B31" s="531"/>
      <c r="C31" s="532"/>
      <c r="D31" s="274" t="s">
        <v>267</v>
      </c>
      <c r="E31" s="360"/>
      <c r="F31" s="360"/>
      <c r="G31" s="204"/>
      <c r="H31" s="192" t="s">
        <v>275</v>
      </c>
      <c r="I31" s="190" t="s">
        <v>275</v>
      </c>
      <c r="J31" s="192" t="s">
        <v>275</v>
      </c>
      <c r="K31" s="190" t="s">
        <v>275</v>
      </c>
      <c r="L31" s="192" t="s">
        <v>275</v>
      </c>
      <c r="M31" s="190" t="s">
        <v>275</v>
      </c>
      <c r="N31" s="192" t="s">
        <v>275</v>
      </c>
      <c r="O31" s="190" t="s">
        <v>275</v>
      </c>
      <c r="P31" s="192" t="s">
        <v>275</v>
      </c>
      <c r="Q31" s="190" t="s">
        <v>275</v>
      </c>
      <c r="R31" s="192" t="s">
        <v>275</v>
      </c>
      <c r="S31" s="190" t="s">
        <v>275</v>
      </c>
      <c r="T31" s="192" t="s">
        <v>275</v>
      </c>
      <c r="U31" s="190" t="s">
        <v>275</v>
      </c>
      <c r="V31" s="192" t="s">
        <v>275</v>
      </c>
      <c r="W31" s="190" t="s">
        <v>275</v>
      </c>
      <c r="X31" s="192" t="s">
        <v>275</v>
      </c>
      <c r="Y31" s="190" t="s">
        <v>275</v>
      </c>
      <c r="Z31" s="192" t="s">
        <v>275</v>
      </c>
      <c r="AA31" s="190" t="s">
        <v>275</v>
      </c>
      <c r="AB31" s="192" t="s">
        <v>275</v>
      </c>
      <c r="AC31" s="190" t="s">
        <v>275</v>
      </c>
      <c r="AD31" s="192" t="s">
        <v>275</v>
      </c>
      <c r="AE31" s="190" t="s">
        <v>275</v>
      </c>
      <c r="AF31" s="192" t="s">
        <v>275</v>
      </c>
      <c r="AG31" s="190" t="s">
        <v>275</v>
      </c>
      <c r="AH31" s="192" t="s">
        <v>275</v>
      </c>
      <c r="AI31" s="190" t="s">
        <v>275</v>
      </c>
      <c r="AJ31" s="192" t="s">
        <v>275</v>
      </c>
      <c r="AK31" s="190" t="s">
        <v>275</v>
      </c>
      <c r="AL31" s="192" t="s">
        <v>275</v>
      </c>
      <c r="AM31" s="190" t="s">
        <v>275</v>
      </c>
      <c r="AN31" s="192" t="s">
        <v>275</v>
      </c>
      <c r="AO31" s="190" t="s">
        <v>275</v>
      </c>
      <c r="AP31" s="192" t="s">
        <v>275</v>
      </c>
      <c r="AQ31" s="190" t="s">
        <v>275</v>
      </c>
      <c r="AR31" s="192" t="s">
        <v>275</v>
      </c>
      <c r="AS31" s="190" t="s">
        <v>275</v>
      </c>
      <c r="AT31" s="192" t="s">
        <v>275</v>
      </c>
      <c r="AU31" s="190" t="s">
        <v>275</v>
      </c>
      <c r="AV31" s="192" t="s">
        <v>275</v>
      </c>
      <c r="AW31" s="190" t="s">
        <v>275</v>
      </c>
      <c r="AX31" s="192" t="s">
        <v>275</v>
      </c>
      <c r="AY31" s="190" t="s">
        <v>275</v>
      </c>
      <c r="AZ31" s="192" t="s">
        <v>275</v>
      </c>
      <c r="BA31" s="190" t="s">
        <v>275</v>
      </c>
      <c r="BB31" s="267"/>
    </row>
    <row r="32" spans="1:54" s="113" customFormat="1" ht="15.75" x14ac:dyDescent="0.25">
      <c r="A32" s="577" t="s">
        <v>325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578"/>
      <c r="AE32" s="578"/>
      <c r="AF32" s="578"/>
      <c r="AG32" s="578"/>
      <c r="AH32" s="578"/>
      <c r="AI32" s="578"/>
      <c r="AJ32" s="578"/>
      <c r="AK32" s="578"/>
      <c r="AL32" s="578"/>
      <c r="AM32" s="578"/>
      <c r="AN32" s="578"/>
      <c r="AO32" s="578"/>
      <c r="AP32" s="578"/>
      <c r="AQ32" s="578"/>
      <c r="AR32" s="578"/>
      <c r="AS32" s="578"/>
      <c r="AT32" s="578"/>
      <c r="AU32" s="578"/>
      <c r="AV32" s="578"/>
      <c r="AW32" s="578"/>
      <c r="AX32" s="578"/>
      <c r="AY32" s="578"/>
      <c r="AZ32" s="578"/>
      <c r="BA32" s="578"/>
      <c r="BB32" s="579"/>
    </row>
    <row r="33" spans="1:54" ht="18.75" customHeight="1" x14ac:dyDescent="0.25">
      <c r="A33" s="519" t="s">
        <v>1</v>
      </c>
      <c r="B33" s="521" t="s">
        <v>326</v>
      </c>
      <c r="C33" s="610" t="s">
        <v>354</v>
      </c>
      <c r="D33" s="220" t="s">
        <v>41</v>
      </c>
      <c r="E33" s="358">
        <f>E34+E35+E36</f>
        <v>533788.5</v>
      </c>
      <c r="F33" s="358">
        <f>F34+F35+F36</f>
        <v>250243.80000000002</v>
      </c>
      <c r="G33" s="322">
        <f>F33/E33</f>
        <v>0.46880702750246589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511"/>
    </row>
    <row r="34" spans="1:54" ht="31.5" x14ac:dyDescent="0.25">
      <c r="A34" s="520"/>
      <c r="B34" s="522"/>
      <c r="C34" s="611"/>
      <c r="D34" s="259" t="s">
        <v>37</v>
      </c>
      <c r="E34" s="369">
        <v>4598.2</v>
      </c>
      <c r="F34" s="359">
        <v>1758.8</v>
      </c>
      <c r="G34" s="323">
        <f>F34/E34</f>
        <v>0.38249749902135621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512"/>
    </row>
    <row r="35" spans="1:54" ht="46.5" customHeight="1" x14ac:dyDescent="0.25">
      <c r="A35" s="520"/>
      <c r="B35" s="522"/>
      <c r="C35" s="611"/>
      <c r="D35" s="259" t="s">
        <v>2</v>
      </c>
      <c r="E35" s="369">
        <v>63576.6</v>
      </c>
      <c r="F35" s="359">
        <v>20729.3</v>
      </c>
      <c r="G35" s="323">
        <f>F35/E35</f>
        <v>0.32605235259513721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512"/>
    </row>
    <row r="36" spans="1:54" ht="27.2" customHeight="1" x14ac:dyDescent="0.25">
      <c r="A36" s="520"/>
      <c r="B36" s="523"/>
      <c r="C36" s="612"/>
      <c r="D36" s="324" t="s">
        <v>43</v>
      </c>
      <c r="E36" s="369">
        <v>465613.7</v>
      </c>
      <c r="F36" s="359">
        <v>227755.7</v>
      </c>
      <c r="G36" s="323">
        <f>F36/E36</f>
        <v>0.48915162934423967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512"/>
    </row>
    <row r="37" spans="1:54" s="243" customFormat="1" ht="36.6" hidden="1" customHeight="1" x14ac:dyDescent="0.25">
      <c r="A37" s="520"/>
      <c r="B37" s="418"/>
      <c r="C37" s="423"/>
      <c r="D37" s="325" t="s">
        <v>267</v>
      </c>
      <c r="E37" s="359"/>
      <c r="F37" s="359"/>
      <c r="G37" s="323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512"/>
    </row>
    <row r="38" spans="1:54" ht="18.75" customHeight="1" x14ac:dyDescent="0.25">
      <c r="A38" s="519" t="s">
        <v>3</v>
      </c>
      <c r="B38" s="521" t="s">
        <v>327</v>
      </c>
      <c r="C38" s="610" t="s">
        <v>354</v>
      </c>
      <c r="D38" s="220" t="s">
        <v>41</v>
      </c>
      <c r="E38" s="358">
        <f>E39+E40+E41</f>
        <v>9470.7999999999993</v>
      </c>
      <c r="F38" s="358">
        <f>F39+F40+F41</f>
        <v>5095.7</v>
      </c>
      <c r="G38" s="322">
        <f>F38/E38</f>
        <v>0.53804324872238884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511"/>
    </row>
    <row r="39" spans="1:54" ht="31.9" customHeight="1" x14ac:dyDescent="0.25">
      <c r="A39" s="520"/>
      <c r="B39" s="522"/>
      <c r="C39" s="611"/>
      <c r="D39" s="259" t="s">
        <v>37</v>
      </c>
      <c r="E39" s="359">
        <v>0</v>
      </c>
      <c r="F39" s="359"/>
      <c r="G39" s="323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512"/>
    </row>
    <row r="40" spans="1:54" ht="34.9" customHeight="1" x14ac:dyDescent="0.25">
      <c r="A40" s="520"/>
      <c r="B40" s="522"/>
      <c r="C40" s="611"/>
      <c r="D40" s="259" t="s">
        <v>2</v>
      </c>
      <c r="E40" s="359">
        <v>0</v>
      </c>
      <c r="F40" s="359"/>
      <c r="G40" s="323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512"/>
    </row>
    <row r="41" spans="1:54" ht="21.75" customHeight="1" x14ac:dyDescent="0.25">
      <c r="A41" s="520"/>
      <c r="B41" s="523"/>
      <c r="C41" s="612"/>
      <c r="D41" s="324" t="s">
        <v>43</v>
      </c>
      <c r="E41" s="369">
        <v>9470.7999999999993</v>
      </c>
      <c r="F41" s="359">
        <v>5095.7</v>
      </c>
      <c r="G41" s="322">
        <f>F41/E41</f>
        <v>0.53804324872238884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512"/>
    </row>
    <row r="42" spans="1:54" ht="34.9" hidden="1" customHeight="1" x14ac:dyDescent="0.25">
      <c r="A42" s="520"/>
      <c r="B42" s="418"/>
      <c r="C42" s="423"/>
      <c r="D42" s="325" t="s">
        <v>267</v>
      </c>
      <c r="E42" s="359"/>
      <c r="F42" s="359"/>
      <c r="G42" s="323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512"/>
    </row>
    <row r="43" spans="1:54" s="243" customFormat="1" ht="22.15" customHeight="1" x14ac:dyDescent="0.25">
      <c r="A43" s="519" t="s">
        <v>4</v>
      </c>
      <c r="B43" s="521" t="s">
        <v>328</v>
      </c>
      <c r="C43" s="613" t="s">
        <v>354</v>
      </c>
      <c r="D43" s="220" t="s">
        <v>41</v>
      </c>
      <c r="E43" s="358">
        <f>E44+E45+E46</f>
        <v>0</v>
      </c>
      <c r="F43" s="358">
        <v>0</v>
      </c>
      <c r="G43" s="322" t="e">
        <f>F43/E43*100</f>
        <v>#DIV/0!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511"/>
    </row>
    <row r="44" spans="1:54" ht="31.5" x14ac:dyDescent="0.25">
      <c r="A44" s="520"/>
      <c r="B44" s="522"/>
      <c r="C44" s="614"/>
      <c r="D44" s="259" t="s">
        <v>37</v>
      </c>
      <c r="E44" s="359">
        <v>0</v>
      </c>
      <c r="F44" s="359"/>
      <c r="G44" s="323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512"/>
    </row>
    <row r="45" spans="1:54" ht="31.15" customHeight="1" x14ac:dyDescent="0.25">
      <c r="A45" s="520"/>
      <c r="B45" s="522"/>
      <c r="C45" s="614"/>
      <c r="D45" s="259" t="s">
        <v>2</v>
      </c>
      <c r="E45" s="359">
        <v>0</v>
      </c>
      <c r="F45" s="359"/>
      <c r="G45" s="323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512"/>
    </row>
    <row r="46" spans="1:54" ht="21.75" customHeight="1" x14ac:dyDescent="0.25">
      <c r="A46" s="520"/>
      <c r="B46" s="522"/>
      <c r="C46" s="614"/>
      <c r="D46" s="324" t="s">
        <v>43</v>
      </c>
      <c r="E46" s="369">
        <v>0</v>
      </c>
      <c r="F46" s="359">
        <v>0</v>
      </c>
      <c r="G46" s="323" t="e">
        <f t="shared" si="3"/>
        <v>#DIV/0!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512"/>
    </row>
    <row r="47" spans="1:54" ht="30" hidden="1" customHeight="1" x14ac:dyDescent="0.25">
      <c r="A47" s="520"/>
      <c r="B47" s="523"/>
      <c r="C47" s="615"/>
      <c r="D47" s="325" t="s">
        <v>267</v>
      </c>
      <c r="E47" s="359"/>
      <c r="F47" s="359"/>
      <c r="G47" s="323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512"/>
    </row>
    <row r="48" spans="1:54" ht="30" hidden="1" customHeight="1" x14ac:dyDescent="0.25">
      <c r="A48" s="420"/>
      <c r="B48" s="418"/>
      <c r="C48" s="423"/>
      <c r="D48" s="325" t="s">
        <v>267</v>
      </c>
      <c r="E48" s="359"/>
      <c r="F48" s="359"/>
      <c r="G48" s="323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412"/>
    </row>
    <row r="49" spans="1:54" ht="20.25" customHeight="1" x14ac:dyDescent="0.25">
      <c r="A49" s="513"/>
      <c r="B49" s="515" t="s">
        <v>268</v>
      </c>
      <c r="C49" s="517"/>
      <c r="D49" s="220" t="s">
        <v>41</v>
      </c>
      <c r="E49" s="358">
        <f>E50+E51+E52</f>
        <v>543259.30000000005</v>
      </c>
      <c r="F49" s="358">
        <f>F50+F51+F52</f>
        <v>255339.50000000003</v>
      </c>
      <c r="G49" s="322">
        <f>F49/E49</f>
        <v>0.47001404301776334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509"/>
    </row>
    <row r="50" spans="1:54" ht="35.25" customHeight="1" x14ac:dyDescent="0.25">
      <c r="A50" s="514"/>
      <c r="B50" s="516"/>
      <c r="C50" s="518"/>
      <c r="D50" s="259" t="s">
        <v>37</v>
      </c>
      <c r="E50" s="359">
        <f>E34+E39+E44</f>
        <v>4598.2</v>
      </c>
      <c r="F50" s="359">
        <f>F34+F39+F44</f>
        <v>1758.8</v>
      </c>
      <c r="G50" s="323">
        <f>F50/E50</f>
        <v>0.38249749902135621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534"/>
    </row>
    <row r="51" spans="1:54" ht="33" customHeight="1" x14ac:dyDescent="0.25">
      <c r="A51" s="514"/>
      <c r="B51" s="516"/>
      <c r="C51" s="518"/>
      <c r="D51" s="259" t="s">
        <v>2</v>
      </c>
      <c r="E51" s="359">
        <f t="shared" ref="E51:F52" si="4">E35+E40+E45</f>
        <v>63576.6</v>
      </c>
      <c r="F51" s="359">
        <f t="shared" si="4"/>
        <v>20729.3</v>
      </c>
      <c r="G51" s="323">
        <f>F51/E51</f>
        <v>0.32605235259513721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534"/>
    </row>
    <row r="52" spans="1:54" ht="19.7" customHeight="1" x14ac:dyDescent="0.25">
      <c r="A52" s="514"/>
      <c r="B52" s="516"/>
      <c r="C52" s="518"/>
      <c r="D52" s="262" t="s">
        <v>43</v>
      </c>
      <c r="E52" s="359">
        <f t="shared" si="4"/>
        <v>475084.5</v>
      </c>
      <c r="F52" s="359">
        <f>F46+F41+F36</f>
        <v>232851.40000000002</v>
      </c>
      <c r="G52" s="323">
        <f>F52/E52</f>
        <v>0.49012628279811282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534"/>
    </row>
    <row r="53" spans="1:54" ht="34.9" hidden="1" customHeight="1" x14ac:dyDescent="0.25">
      <c r="A53" s="514"/>
      <c r="B53" s="516"/>
      <c r="C53" s="518"/>
      <c r="D53" s="263" t="s">
        <v>267</v>
      </c>
      <c r="E53" s="319"/>
      <c r="F53" s="327"/>
      <c r="G53" s="323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534"/>
    </row>
    <row r="54" spans="1:54" ht="15.75" x14ac:dyDescent="0.25">
      <c r="A54" s="577" t="s">
        <v>330</v>
      </c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78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9"/>
    </row>
    <row r="55" spans="1:54" ht="22.5" customHeight="1" x14ac:dyDescent="0.25">
      <c r="A55" s="519" t="s">
        <v>6</v>
      </c>
      <c r="B55" s="517" t="s">
        <v>331</v>
      </c>
      <c r="C55" s="613" t="s">
        <v>353</v>
      </c>
      <c r="D55" s="220" t="s">
        <v>41</v>
      </c>
      <c r="E55" s="358">
        <f>E56+E57+E58</f>
        <v>122136.1</v>
      </c>
      <c r="F55" s="358">
        <f>F56+F57+F58</f>
        <v>42010.8</v>
      </c>
      <c r="G55" s="322">
        <f>F55/E55</f>
        <v>0.34396709899857619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511"/>
    </row>
    <row r="56" spans="1:54" ht="36.75" customHeight="1" x14ac:dyDescent="0.25">
      <c r="A56" s="520"/>
      <c r="B56" s="518"/>
      <c r="C56" s="614"/>
      <c r="D56" s="259" t="s">
        <v>37</v>
      </c>
      <c r="E56" s="360"/>
      <c r="F56" s="360"/>
      <c r="G56" s="323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512"/>
    </row>
    <row r="57" spans="1:54" ht="35.450000000000003" customHeight="1" x14ac:dyDescent="0.25">
      <c r="A57" s="520"/>
      <c r="B57" s="518"/>
      <c r="C57" s="614"/>
      <c r="D57" s="259" t="s">
        <v>2</v>
      </c>
      <c r="E57" s="365"/>
      <c r="F57" s="370"/>
      <c r="G57" s="323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512"/>
    </row>
    <row r="58" spans="1:54" ht="22.5" customHeight="1" x14ac:dyDescent="0.25">
      <c r="A58" s="520"/>
      <c r="B58" s="518"/>
      <c r="C58" s="614"/>
      <c r="D58" s="262" t="s">
        <v>43</v>
      </c>
      <c r="E58" s="369">
        <v>122136.1</v>
      </c>
      <c r="F58" s="370">
        <v>42010.8</v>
      </c>
      <c r="G58" s="323">
        <f>F58/E58</f>
        <v>0.34396709899857619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512"/>
    </row>
    <row r="59" spans="1:54" ht="38.450000000000003" hidden="1" customHeight="1" x14ac:dyDescent="0.25">
      <c r="A59" s="520"/>
      <c r="B59" s="518"/>
      <c r="C59" s="614"/>
      <c r="D59" s="263" t="s">
        <v>267</v>
      </c>
      <c r="E59" s="365"/>
      <c r="F59" s="365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512"/>
    </row>
    <row r="60" spans="1:54" ht="21" customHeight="1" x14ac:dyDescent="0.25">
      <c r="A60" s="519"/>
      <c r="B60" s="515" t="s">
        <v>269</v>
      </c>
      <c r="C60" s="517"/>
      <c r="D60" s="220" t="s">
        <v>41</v>
      </c>
      <c r="E60" s="358">
        <f>E61+E62+E63</f>
        <v>122136.1</v>
      </c>
      <c r="F60" s="358">
        <f>F61+F62+F63</f>
        <v>42010.8</v>
      </c>
      <c r="G60" s="322">
        <f>F60/E60</f>
        <v>0.34396709899857619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509"/>
    </row>
    <row r="61" spans="1:54" ht="31.5" x14ac:dyDescent="0.25">
      <c r="A61" s="520"/>
      <c r="B61" s="516"/>
      <c r="C61" s="518"/>
      <c r="D61" s="259" t="s">
        <v>37</v>
      </c>
      <c r="E61" s="360"/>
      <c r="F61" s="360"/>
      <c r="G61" s="323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534"/>
    </row>
    <row r="62" spans="1:54" ht="33" customHeight="1" x14ac:dyDescent="0.25">
      <c r="A62" s="520"/>
      <c r="B62" s="516"/>
      <c r="C62" s="518"/>
      <c r="D62" s="259" t="s">
        <v>2</v>
      </c>
      <c r="E62" s="360"/>
      <c r="F62" s="360"/>
      <c r="G62" s="323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534"/>
    </row>
    <row r="63" spans="1:54" ht="21" customHeight="1" x14ac:dyDescent="0.25">
      <c r="A63" s="520"/>
      <c r="B63" s="516"/>
      <c r="C63" s="518"/>
      <c r="D63" s="262" t="s">
        <v>43</v>
      </c>
      <c r="E63" s="369">
        <f>E58</f>
        <v>122136.1</v>
      </c>
      <c r="F63" s="369">
        <f>F58</f>
        <v>42010.8</v>
      </c>
      <c r="G63" s="323">
        <f>F63/E63</f>
        <v>0.34396709899857619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534"/>
    </row>
    <row r="64" spans="1:54" ht="28.9" hidden="1" customHeight="1" x14ac:dyDescent="0.25">
      <c r="A64" s="520"/>
      <c r="B64" s="516"/>
      <c r="C64" s="518"/>
      <c r="D64" s="263" t="s">
        <v>267</v>
      </c>
      <c r="E64" s="179"/>
      <c r="F64" s="354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534"/>
    </row>
    <row r="65" spans="1:54" ht="15.75" x14ac:dyDescent="0.25">
      <c r="A65" s="577" t="s">
        <v>332</v>
      </c>
      <c r="B65" s="578"/>
      <c r="C65" s="578"/>
      <c r="D65" s="578"/>
      <c r="E65" s="578"/>
      <c r="F65" s="578"/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  <c r="BB65" s="579"/>
    </row>
    <row r="66" spans="1:54" ht="22.5" customHeight="1" x14ac:dyDescent="0.25">
      <c r="A66" s="519" t="s">
        <v>16</v>
      </c>
      <c r="B66" s="517" t="s">
        <v>348</v>
      </c>
      <c r="C66" s="613" t="s">
        <v>350</v>
      </c>
      <c r="D66" s="220" t="s">
        <v>41</v>
      </c>
      <c r="E66" s="358">
        <f>E67+E68+E69</f>
        <v>22280.9</v>
      </c>
      <c r="F66" s="358">
        <f>F67+F68+F69</f>
        <v>7917.9</v>
      </c>
      <c r="G66" s="323">
        <f>F66/E66</f>
        <v>0.35536715303241784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511"/>
    </row>
    <row r="67" spans="1:54" ht="36.75" customHeight="1" x14ac:dyDescent="0.25">
      <c r="A67" s="520"/>
      <c r="B67" s="518"/>
      <c r="C67" s="614"/>
      <c r="D67" s="259" t="s">
        <v>37</v>
      </c>
      <c r="E67" s="360"/>
      <c r="F67" s="360"/>
      <c r="G67" s="323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512"/>
    </row>
    <row r="68" spans="1:54" ht="35.450000000000003" customHeight="1" x14ac:dyDescent="0.25">
      <c r="A68" s="520"/>
      <c r="B68" s="518"/>
      <c r="C68" s="614"/>
      <c r="D68" s="259" t="s">
        <v>2</v>
      </c>
      <c r="E68" s="365"/>
      <c r="F68" s="365"/>
      <c r="G68" s="323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512"/>
    </row>
    <row r="69" spans="1:54" ht="22.5" customHeight="1" x14ac:dyDescent="0.25">
      <c r="A69" s="520"/>
      <c r="B69" s="518"/>
      <c r="C69" s="614"/>
      <c r="D69" s="262" t="s">
        <v>43</v>
      </c>
      <c r="E69" s="369">
        <v>22280.9</v>
      </c>
      <c r="F69" s="360">
        <v>7917.9</v>
      </c>
      <c r="G69" s="323">
        <f t="shared" si="7"/>
        <v>0.35536715303241784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512"/>
    </row>
    <row r="70" spans="1:54" ht="38.450000000000003" hidden="1" customHeight="1" x14ac:dyDescent="0.25">
      <c r="A70" s="520"/>
      <c r="B70" s="518"/>
      <c r="C70" s="614"/>
      <c r="D70" s="263" t="s">
        <v>267</v>
      </c>
      <c r="E70" s="365"/>
      <c r="F70" s="365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512"/>
    </row>
    <row r="71" spans="1:54" ht="18.75" customHeight="1" x14ac:dyDescent="0.25">
      <c r="A71" s="604" t="s">
        <v>333</v>
      </c>
      <c r="B71" s="602" t="s">
        <v>349</v>
      </c>
      <c r="C71" s="616" t="s">
        <v>351</v>
      </c>
      <c r="D71" s="220" t="s">
        <v>41</v>
      </c>
      <c r="E71" s="358">
        <f>E72+E73+E74</f>
        <v>41152.9</v>
      </c>
      <c r="F71" s="358">
        <f>F72+F73+F74</f>
        <v>12214.5</v>
      </c>
      <c r="G71" s="323">
        <f>F71/E71</f>
        <v>0.29680775838397777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413"/>
    </row>
    <row r="72" spans="1:54" ht="31.9" customHeight="1" x14ac:dyDescent="0.25">
      <c r="A72" s="604"/>
      <c r="B72" s="602"/>
      <c r="C72" s="616"/>
      <c r="D72" s="259" t="s">
        <v>37</v>
      </c>
      <c r="E72" s="359">
        <v>0</v>
      </c>
      <c r="F72" s="359"/>
      <c r="G72" s="323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413"/>
    </row>
    <row r="73" spans="1:54" ht="34.9" customHeight="1" x14ac:dyDescent="0.25">
      <c r="A73" s="604"/>
      <c r="B73" s="602"/>
      <c r="C73" s="616"/>
      <c r="D73" s="259" t="s">
        <v>2</v>
      </c>
      <c r="E73" s="359">
        <v>0</v>
      </c>
      <c r="F73" s="359"/>
      <c r="G73" s="323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413"/>
    </row>
    <row r="74" spans="1:54" ht="21.75" customHeight="1" x14ac:dyDescent="0.25">
      <c r="A74" s="604"/>
      <c r="B74" s="602"/>
      <c r="C74" s="616"/>
      <c r="D74" s="324" t="s">
        <v>43</v>
      </c>
      <c r="E74" s="369">
        <v>41152.9</v>
      </c>
      <c r="F74" s="359">
        <v>12214.5</v>
      </c>
      <c r="G74" s="323">
        <f t="shared" si="8"/>
        <v>0.29680775838397777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413"/>
    </row>
    <row r="75" spans="1:54" ht="18.75" customHeight="1" x14ac:dyDescent="0.25">
      <c r="A75" s="604" t="s">
        <v>346</v>
      </c>
      <c r="B75" s="602" t="s">
        <v>347</v>
      </c>
      <c r="C75" s="616" t="s">
        <v>352</v>
      </c>
      <c r="D75" s="220" t="s">
        <v>41</v>
      </c>
      <c r="E75" s="358">
        <f>E76+E77+E78</f>
        <v>695.9</v>
      </c>
      <c r="F75" s="358">
        <f>F76+F77+F78</f>
        <v>0</v>
      </c>
      <c r="G75" s="323">
        <f>F75/E75</f>
        <v>0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413"/>
    </row>
    <row r="76" spans="1:54" ht="31.9" customHeight="1" x14ac:dyDescent="0.25">
      <c r="A76" s="604"/>
      <c r="B76" s="602"/>
      <c r="C76" s="616"/>
      <c r="D76" s="259" t="s">
        <v>37</v>
      </c>
      <c r="E76" s="359">
        <v>0</v>
      </c>
      <c r="F76" s="359"/>
      <c r="G76" s="323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413"/>
    </row>
    <row r="77" spans="1:54" ht="56.25" customHeight="1" x14ac:dyDescent="0.25">
      <c r="A77" s="604"/>
      <c r="B77" s="602"/>
      <c r="C77" s="616"/>
      <c r="D77" s="259" t="s">
        <v>2</v>
      </c>
      <c r="E77" s="359">
        <v>0</v>
      </c>
      <c r="F77" s="359"/>
      <c r="G77" s="323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413"/>
    </row>
    <row r="78" spans="1:54" ht="36.75" customHeight="1" x14ac:dyDescent="0.25">
      <c r="A78" s="604"/>
      <c r="B78" s="602"/>
      <c r="C78" s="616"/>
      <c r="D78" s="324" t="s">
        <v>43</v>
      </c>
      <c r="E78" s="369">
        <v>695.9</v>
      </c>
      <c r="F78" s="359"/>
      <c r="G78" s="323">
        <f t="shared" si="9"/>
        <v>0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413"/>
    </row>
    <row r="79" spans="1:54" ht="21" customHeight="1" x14ac:dyDescent="0.25">
      <c r="A79" s="604"/>
      <c r="B79" s="605" t="s">
        <v>334</v>
      </c>
      <c r="C79" s="603"/>
      <c r="D79" s="220" t="s">
        <v>41</v>
      </c>
      <c r="E79" s="358">
        <f>E80+E81+E82</f>
        <v>64129.700000000004</v>
      </c>
      <c r="F79" s="358">
        <f>F80+F81+F82</f>
        <v>20132.400000000001</v>
      </c>
      <c r="G79" s="322">
        <f>F79/E79</f>
        <v>0.3139325460745957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1"/>
    </row>
    <row r="80" spans="1:54" ht="31.5" x14ac:dyDescent="0.25">
      <c r="A80" s="604"/>
      <c r="B80" s="605"/>
      <c r="C80" s="603"/>
      <c r="D80" s="259" t="s">
        <v>37</v>
      </c>
      <c r="E80" s="360"/>
      <c r="F80" s="360"/>
      <c r="G80" s="323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1"/>
    </row>
    <row r="81" spans="1:54" ht="33" customHeight="1" x14ac:dyDescent="0.25">
      <c r="A81" s="604"/>
      <c r="B81" s="605"/>
      <c r="C81" s="603"/>
      <c r="D81" s="259" t="s">
        <v>2</v>
      </c>
      <c r="E81" s="360"/>
      <c r="F81" s="360"/>
      <c r="G81" s="323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1"/>
    </row>
    <row r="82" spans="1:54" ht="21" customHeight="1" x14ac:dyDescent="0.25">
      <c r="A82" s="604"/>
      <c r="B82" s="605"/>
      <c r="C82" s="603"/>
      <c r="D82" s="324" t="s">
        <v>43</v>
      </c>
      <c r="E82" s="369">
        <f>E69+E74+E78</f>
        <v>64129.700000000004</v>
      </c>
      <c r="F82" s="369">
        <f>F69+F74+F78</f>
        <v>20132.400000000001</v>
      </c>
      <c r="G82" s="323">
        <f t="shared" si="10"/>
        <v>0.3139325460745957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1"/>
    </row>
    <row r="83" spans="1:54" ht="29.25" customHeight="1" x14ac:dyDescent="0.25">
      <c r="A83" s="598" t="s">
        <v>260</v>
      </c>
      <c r="B83" s="599"/>
      <c r="C83" s="599"/>
      <c r="D83" s="599"/>
      <c r="E83" s="599"/>
      <c r="F83" s="599"/>
      <c r="G83" s="599"/>
      <c r="H83" s="599"/>
      <c r="I83" s="599"/>
      <c r="J83" s="599"/>
      <c r="K83" s="599"/>
      <c r="L83" s="599"/>
      <c r="M83" s="599"/>
      <c r="N83" s="599"/>
      <c r="O83" s="599"/>
      <c r="P83" s="599"/>
      <c r="Q83" s="599"/>
      <c r="R83" s="599"/>
      <c r="S83" s="599"/>
      <c r="T83" s="599"/>
      <c r="U83" s="599"/>
      <c r="V83" s="599"/>
      <c r="W83" s="599"/>
      <c r="X83" s="599"/>
      <c r="Y83" s="599"/>
      <c r="Z83" s="599"/>
      <c r="AA83" s="599"/>
      <c r="AB83" s="599"/>
      <c r="AC83" s="599"/>
      <c r="AD83" s="599"/>
      <c r="AE83" s="599"/>
      <c r="AF83" s="599"/>
      <c r="AG83" s="599"/>
      <c r="AH83" s="599"/>
      <c r="AI83" s="599"/>
      <c r="AJ83" s="599"/>
      <c r="AK83" s="599"/>
      <c r="AL83" s="599"/>
      <c r="AM83" s="599"/>
      <c r="AN83" s="599"/>
      <c r="AO83" s="599"/>
      <c r="AP83" s="599"/>
      <c r="AQ83" s="599"/>
      <c r="AR83" s="599"/>
      <c r="AS83" s="599"/>
      <c r="AT83" s="599"/>
      <c r="AU83" s="599"/>
      <c r="AV83" s="599"/>
      <c r="AW83" s="599"/>
      <c r="AX83" s="599"/>
      <c r="AY83" s="599"/>
      <c r="AZ83" s="599"/>
      <c r="BA83" s="599"/>
      <c r="BB83" s="600"/>
    </row>
    <row r="84" spans="1:54" ht="22.5" customHeight="1" x14ac:dyDescent="0.25">
      <c r="A84" s="587" t="s">
        <v>261</v>
      </c>
      <c r="B84" s="588"/>
      <c r="C84" s="588"/>
      <c r="D84" s="588"/>
      <c r="E84" s="588"/>
      <c r="F84" s="588"/>
      <c r="G84" s="588"/>
      <c r="H84" s="588"/>
      <c r="I84" s="588"/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  <c r="V84" s="588"/>
      <c r="W84" s="588"/>
      <c r="X84" s="588"/>
      <c r="Y84" s="588"/>
      <c r="Z84" s="588"/>
      <c r="AA84" s="588"/>
      <c r="AB84" s="588"/>
      <c r="AC84" s="588"/>
      <c r="AD84" s="588"/>
      <c r="AE84" s="588"/>
      <c r="AF84" s="588"/>
      <c r="AG84" s="588"/>
      <c r="AH84" s="588"/>
      <c r="AI84" s="588"/>
      <c r="AJ84" s="588"/>
      <c r="AK84" s="588"/>
      <c r="AL84" s="588"/>
      <c r="AM84" s="588"/>
      <c r="AN84" s="588"/>
      <c r="AO84" s="588"/>
      <c r="AP84" s="588"/>
      <c r="AQ84" s="588"/>
      <c r="AR84" s="588"/>
      <c r="AS84" s="588"/>
      <c r="AT84" s="588"/>
      <c r="AU84" s="588"/>
      <c r="AV84" s="588"/>
      <c r="AW84" s="588"/>
      <c r="AX84" s="588"/>
      <c r="AY84" s="588"/>
      <c r="AZ84" s="588"/>
      <c r="BA84" s="588"/>
      <c r="BB84" s="589"/>
    </row>
    <row r="85" spans="1:54" ht="18.75" customHeight="1" x14ac:dyDescent="0.25">
      <c r="A85" s="590" t="s">
        <v>356</v>
      </c>
      <c r="B85" s="591"/>
      <c r="C85" s="592"/>
      <c r="D85" s="220" t="s">
        <v>41</v>
      </c>
      <c r="E85" s="371">
        <f>E86+E87+E88</f>
        <v>543259.30000000005</v>
      </c>
      <c r="F85" s="371">
        <f>F86+F87+F88</f>
        <v>255339.50000000003</v>
      </c>
      <c r="G85" s="322">
        <f>F85/E85</f>
        <v>0.47001404301776334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509"/>
    </row>
    <row r="86" spans="1:54" ht="31.5" x14ac:dyDescent="0.25">
      <c r="A86" s="593"/>
      <c r="B86" s="594"/>
      <c r="C86" s="595"/>
      <c r="D86" s="259" t="s">
        <v>37</v>
      </c>
      <c r="E86" s="357">
        <f t="shared" ref="E86:F88" si="11">E50</f>
        <v>4598.2</v>
      </c>
      <c r="F86" s="357">
        <f t="shared" si="11"/>
        <v>1758.8</v>
      </c>
      <c r="G86" s="323">
        <f t="shared" ref="G86:G88" si="12">F86/E86</f>
        <v>0.38249749902135621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534"/>
    </row>
    <row r="87" spans="1:54" ht="31.9" customHeight="1" x14ac:dyDescent="0.25">
      <c r="A87" s="593"/>
      <c r="B87" s="594"/>
      <c r="C87" s="595"/>
      <c r="D87" s="259" t="s">
        <v>2</v>
      </c>
      <c r="E87" s="357">
        <f t="shared" si="11"/>
        <v>63576.6</v>
      </c>
      <c r="F87" s="357">
        <f t="shared" si="11"/>
        <v>20729.3</v>
      </c>
      <c r="G87" s="323">
        <f t="shared" si="12"/>
        <v>0.32605235259513721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534"/>
    </row>
    <row r="88" spans="1:54" ht="20.25" customHeight="1" x14ac:dyDescent="0.25">
      <c r="A88" s="593"/>
      <c r="B88" s="594"/>
      <c r="C88" s="595"/>
      <c r="D88" s="262" t="s">
        <v>43</v>
      </c>
      <c r="E88" s="357">
        <f t="shared" si="11"/>
        <v>475084.5</v>
      </c>
      <c r="F88" s="357">
        <f t="shared" si="11"/>
        <v>232851.40000000002</v>
      </c>
      <c r="G88" s="323">
        <f t="shared" si="12"/>
        <v>0.49012628279811282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534"/>
    </row>
    <row r="89" spans="1:54" ht="31.9" hidden="1" customHeight="1" x14ac:dyDescent="0.25">
      <c r="A89" s="593"/>
      <c r="B89" s="594"/>
      <c r="C89" s="595"/>
      <c r="D89" s="263" t="s">
        <v>267</v>
      </c>
      <c r="E89" s="357"/>
      <c r="F89" s="357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534"/>
    </row>
    <row r="90" spans="1:54" ht="15" customHeight="1" x14ac:dyDescent="0.25">
      <c r="A90" s="590" t="s">
        <v>335</v>
      </c>
      <c r="B90" s="591"/>
      <c r="C90" s="592"/>
      <c r="D90" s="189" t="s">
        <v>41</v>
      </c>
      <c r="E90" s="371">
        <f>E91+E92+E93</f>
        <v>122136.1</v>
      </c>
      <c r="F90" s="371">
        <f>F91+F92+F93</f>
        <v>42010.8</v>
      </c>
      <c r="G90" s="322">
        <f>F90/E90</f>
        <v>0.34396709899857619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509"/>
    </row>
    <row r="91" spans="1:54" ht="31.5" x14ac:dyDescent="0.25">
      <c r="A91" s="593"/>
      <c r="B91" s="594"/>
      <c r="C91" s="595"/>
      <c r="D91" s="259" t="s">
        <v>37</v>
      </c>
      <c r="E91" s="372"/>
      <c r="F91" s="357"/>
      <c r="G91" s="323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534"/>
    </row>
    <row r="92" spans="1:54" ht="32.450000000000003" customHeight="1" x14ac:dyDescent="0.25">
      <c r="A92" s="593"/>
      <c r="B92" s="594"/>
      <c r="C92" s="595"/>
      <c r="D92" s="259" t="s">
        <v>2</v>
      </c>
      <c r="E92" s="357"/>
      <c r="F92" s="357"/>
      <c r="G92" s="323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534"/>
    </row>
    <row r="93" spans="1:54" ht="20.25" customHeight="1" x14ac:dyDescent="0.25">
      <c r="A93" s="593"/>
      <c r="B93" s="594"/>
      <c r="C93" s="595"/>
      <c r="D93" s="262" t="s">
        <v>43</v>
      </c>
      <c r="E93" s="357">
        <f>E63</f>
        <v>122136.1</v>
      </c>
      <c r="F93" s="357">
        <f>F63</f>
        <v>42010.8</v>
      </c>
      <c r="G93" s="323">
        <f t="shared" si="13"/>
        <v>0.34396709899857619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534"/>
    </row>
    <row r="94" spans="1:54" ht="31.15" hidden="1" customHeight="1" x14ac:dyDescent="0.25">
      <c r="A94" s="593"/>
      <c r="B94" s="594"/>
      <c r="C94" s="595"/>
      <c r="D94" s="263" t="s">
        <v>267</v>
      </c>
      <c r="E94" s="357"/>
      <c r="F94" s="357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534"/>
    </row>
    <row r="95" spans="1:54" ht="21" customHeight="1" x14ac:dyDescent="0.25">
      <c r="A95" s="617" t="s">
        <v>336</v>
      </c>
      <c r="B95" s="617"/>
      <c r="C95" s="617"/>
      <c r="D95" s="220" t="s">
        <v>41</v>
      </c>
      <c r="E95" s="371">
        <f>E96+E97+E98</f>
        <v>22280.9</v>
      </c>
      <c r="F95" s="371">
        <f>F96+F97+F98</f>
        <v>7917.9</v>
      </c>
      <c r="G95" s="322">
        <f>F95/E95</f>
        <v>0.35536715303241784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509"/>
    </row>
    <row r="96" spans="1:54" ht="35.25" customHeight="1" x14ac:dyDescent="0.25">
      <c r="A96" s="617"/>
      <c r="B96" s="617"/>
      <c r="C96" s="617"/>
      <c r="D96" s="259" t="s">
        <v>37</v>
      </c>
      <c r="E96" s="357"/>
      <c r="F96" s="357"/>
      <c r="G96" s="323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534"/>
    </row>
    <row r="97" spans="1:54" ht="31.15" customHeight="1" x14ac:dyDescent="0.25">
      <c r="A97" s="617"/>
      <c r="B97" s="617"/>
      <c r="C97" s="617"/>
      <c r="D97" s="259" t="s">
        <v>2</v>
      </c>
      <c r="E97" s="357"/>
      <c r="F97" s="357"/>
      <c r="G97" s="323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534"/>
    </row>
    <row r="98" spans="1:54" ht="24.75" customHeight="1" x14ac:dyDescent="0.25">
      <c r="A98" s="617"/>
      <c r="B98" s="617"/>
      <c r="C98" s="617"/>
      <c r="D98" s="262" t="s">
        <v>43</v>
      </c>
      <c r="E98" s="357">
        <f>E69</f>
        <v>22280.9</v>
      </c>
      <c r="F98" s="357">
        <f>F69</f>
        <v>7917.9</v>
      </c>
      <c r="G98" s="323">
        <f t="shared" si="14"/>
        <v>0.35536715303241784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534"/>
    </row>
    <row r="99" spans="1:54" ht="31.15" hidden="1" customHeight="1" x14ac:dyDescent="0.25">
      <c r="A99" s="617"/>
      <c r="B99" s="617"/>
      <c r="C99" s="617"/>
      <c r="D99" s="263" t="s">
        <v>267</v>
      </c>
      <c r="E99" s="357"/>
      <c r="F99" s="357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534"/>
    </row>
    <row r="100" spans="1:54" ht="21" customHeight="1" x14ac:dyDescent="0.25">
      <c r="A100" s="617" t="s">
        <v>337</v>
      </c>
      <c r="B100" s="617"/>
      <c r="C100" s="617"/>
      <c r="D100" s="220" t="s">
        <v>41</v>
      </c>
      <c r="E100" s="371">
        <f>E101+E102+E103</f>
        <v>41152.9</v>
      </c>
      <c r="F100" s="371">
        <f>F101+F102+F103</f>
        <v>12214.5</v>
      </c>
      <c r="G100" s="322">
        <f>F100/E100</f>
        <v>0.29680775838397777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509"/>
    </row>
    <row r="101" spans="1:54" ht="35.25" customHeight="1" x14ac:dyDescent="0.25">
      <c r="A101" s="617"/>
      <c r="B101" s="617"/>
      <c r="C101" s="617"/>
      <c r="D101" s="259" t="s">
        <v>37</v>
      </c>
      <c r="E101" s="357"/>
      <c r="F101" s="357"/>
      <c r="G101" s="323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534"/>
    </row>
    <row r="102" spans="1:54" ht="31.15" customHeight="1" x14ac:dyDescent="0.25">
      <c r="A102" s="617"/>
      <c r="B102" s="617"/>
      <c r="C102" s="617"/>
      <c r="D102" s="259" t="s">
        <v>2</v>
      </c>
      <c r="E102" s="357"/>
      <c r="F102" s="357"/>
      <c r="G102" s="323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534"/>
    </row>
    <row r="103" spans="1:54" ht="24.75" customHeight="1" x14ac:dyDescent="0.25">
      <c r="A103" s="617"/>
      <c r="B103" s="617"/>
      <c r="C103" s="617"/>
      <c r="D103" s="262" t="s">
        <v>43</v>
      </c>
      <c r="E103" s="357">
        <f>E74</f>
        <v>41152.9</v>
      </c>
      <c r="F103" s="357">
        <f>F74</f>
        <v>12214.5</v>
      </c>
      <c r="G103" s="323">
        <f t="shared" si="15"/>
        <v>0.29680775838397777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534"/>
    </row>
    <row r="104" spans="1:54" ht="31.15" hidden="1" customHeight="1" x14ac:dyDescent="0.25">
      <c r="A104" s="617"/>
      <c r="B104" s="617"/>
      <c r="C104" s="617"/>
      <c r="D104" s="263" t="s">
        <v>267</v>
      </c>
      <c r="E104" s="179"/>
      <c r="F104" s="354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534"/>
    </row>
    <row r="105" spans="1:54" ht="21" customHeight="1" x14ac:dyDescent="0.25">
      <c r="A105" s="617" t="s">
        <v>355</v>
      </c>
      <c r="B105" s="617"/>
      <c r="C105" s="617"/>
      <c r="D105" s="220" t="s">
        <v>41</v>
      </c>
      <c r="E105" s="371">
        <f>E106+E107+E108</f>
        <v>695.9</v>
      </c>
      <c r="F105" s="371">
        <f>F106+F107+F108</f>
        <v>0</v>
      </c>
      <c r="G105" s="322">
        <f>F105/E105</f>
        <v>0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96"/>
    </row>
    <row r="106" spans="1:54" ht="35.25" customHeight="1" x14ac:dyDescent="0.25">
      <c r="A106" s="617"/>
      <c r="B106" s="617"/>
      <c r="C106" s="617"/>
      <c r="D106" s="259" t="s">
        <v>37</v>
      </c>
      <c r="E106" s="357"/>
      <c r="F106" s="357"/>
      <c r="G106" s="323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96"/>
    </row>
    <row r="107" spans="1:54" ht="31.15" customHeight="1" x14ac:dyDescent="0.25">
      <c r="A107" s="617"/>
      <c r="B107" s="617"/>
      <c r="C107" s="617"/>
      <c r="D107" s="259" t="s">
        <v>2</v>
      </c>
      <c r="E107" s="357"/>
      <c r="F107" s="357"/>
      <c r="G107" s="323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96"/>
    </row>
    <row r="108" spans="1:54" ht="24.75" customHeight="1" x14ac:dyDescent="0.25">
      <c r="A108" s="617"/>
      <c r="B108" s="617"/>
      <c r="C108" s="617"/>
      <c r="D108" s="324" t="s">
        <v>43</v>
      </c>
      <c r="E108" s="369">
        <v>695.9</v>
      </c>
      <c r="F108" s="357">
        <v>0</v>
      </c>
      <c r="G108" s="323">
        <f t="shared" si="16"/>
        <v>0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96"/>
    </row>
    <row r="109" spans="1:54" s="102" customFormat="1" ht="45.2" customHeight="1" x14ac:dyDescent="0.25">
      <c r="A109" s="596" t="s">
        <v>307</v>
      </c>
      <c r="B109" s="597"/>
      <c r="C109" s="597"/>
      <c r="D109" s="597"/>
      <c r="E109" s="597"/>
      <c r="F109" s="597"/>
      <c r="G109" s="597"/>
      <c r="H109" s="597"/>
      <c r="I109" s="597"/>
      <c r="J109" s="597"/>
      <c r="K109" s="597"/>
      <c r="L109" s="597"/>
      <c r="M109" s="597"/>
      <c r="N109" s="597"/>
      <c r="O109" s="597"/>
      <c r="P109" s="597"/>
      <c r="Q109" s="597"/>
      <c r="R109" s="597"/>
      <c r="S109" s="597"/>
      <c r="T109" s="597"/>
      <c r="U109" s="597"/>
      <c r="V109" s="597"/>
      <c r="W109" s="597"/>
      <c r="X109" s="597"/>
      <c r="Y109" s="597"/>
      <c r="Z109" s="597"/>
      <c r="AA109" s="597"/>
      <c r="AB109" s="597"/>
      <c r="AC109" s="597"/>
      <c r="AD109" s="597"/>
      <c r="AE109" s="597"/>
      <c r="AF109" s="597"/>
      <c r="AG109" s="597"/>
      <c r="AH109" s="597"/>
      <c r="AI109" s="597"/>
      <c r="AJ109" s="597"/>
      <c r="AK109" s="597"/>
      <c r="AL109" s="597"/>
      <c r="AM109" s="597"/>
      <c r="AN109" s="597"/>
      <c r="AO109" s="597"/>
      <c r="AP109" s="597"/>
      <c r="AQ109" s="597"/>
      <c r="AR109" s="597"/>
      <c r="AS109" s="597"/>
      <c r="AT109" s="597"/>
      <c r="AU109" s="597"/>
      <c r="AV109" s="597"/>
      <c r="AW109" s="597"/>
      <c r="AX109" s="597"/>
      <c r="AY109" s="597"/>
      <c r="AZ109" s="597"/>
      <c r="BA109" s="597"/>
      <c r="BB109" s="597"/>
    </row>
    <row r="110" spans="1:54" s="102" customFormat="1" ht="19.7" customHeight="1" x14ac:dyDescent="0.25">
      <c r="A110" s="417"/>
      <c r="B110" s="114"/>
      <c r="C110" s="114"/>
      <c r="D110" s="114"/>
      <c r="E110" s="398"/>
      <c r="F110" s="355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7" customHeight="1" x14ac:dyDescent="0.3">
      <c r="A111" s="585" t="s">
        <v>319</v>
      </c>
      <c r="B111" s="585"/>
      <c r="C111" s="585"/>
      <c r="D111" s="585"/>
      <c r="E111" s="585"/>
      <c r="F111" s="585"/>
      <c r="G111" s="585"/>
      <c r="H111" s="585"/>
      <c r="I111" s="585"/>
      <c r="J111" s="585"/>
      <c r="K111" s="585"/>
      <c r="L111" s="585"/>
      <c r="M111" s="585"/>
      <c r="N111" s="585"/>
      <c r="O111" s="585"/>
      <c r="P111" s="585"/>
      <c r="Q111" s="585"/>
      <c r="R111" s="585"/>
      <c r="S111" s="585"/>
      <c r="T111" s="585"/>
      <c r="U111" s="585"/>
      <c r="V111" s="585"/>
      <c r="W111" s="585"/>
      <c r="X111" s="585"/>
      <c r="Y111" s="585"/>
      <c r="Z111" s="585"/>
      <c r="AA111" s="585"/>
      <c r="AB111" s="585"/>
      <c r="AC111" s="585"/>
      <c r="AD111" s="585"/>
      <c r="AE111" s="585"/>
      <c r="AF111" s="585"/>
      <c r="AG111" s="585"/>
      <c r="AH111" s="585"/>
      <c r="AI111" s="585"/>
      <c r="AJ111" s="585"/>
      <c r="AK111" s="585"/>
      <c r="AL111" s="585"/>
      <c r="AM111" s="585"/>
      <c r="AN111" s="585"/>
      <c r="AO111" s="585"/>
      <c r="AP111" s="585"/>
      <c r="AQ111" s="585"/>
      <c r="AR111" s="585"/>
      <c r="AS111" s="585"/>
      <c r="AT111" s="585"/>
      <c r="AU111" s="585"/>
      <c r="AV111" s="585"/>
      <c r="AW111" s="585"/>
      <c r="AX111" s="585"/>
      <c r="AY111" s="585"/>
      <c r="AZ111" s="115"/>
      <c r="BA111" s="115"/>
    </row>
    <row r="112" spans="1:54" ht="12.6" customHeight="1" x14ac:dyDescent="0.3">
      <c r="A112" s="416"/>
      <c r="B112" s="416"/>
      <c r="C112" s="416"/>
      <c r="D112" s="416"/>
      <c r="E112" s="416"/>
      <c r="F112" s="35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6"/>
      <c r="AL112" s="416"/>
      <c r="AM112" s="416"/>
      <c r="AN112" s="416"/>
      <c r="AO112" s="416"/>
      <c r="AP112" s="416"/>
      <c r="AQ112" s="416"/>
      <c r="AR112" s="416"/>
      <c r="AS112" s="416"/>
      <c r="AT112" s="416"/>
      <c r="AU112" s="416"/>
      <c r="AV112" s="416"/>
      <c r="AW112" s="416"/>
      <c r="AX112" s="416"/>
      <c r="AY112" s="416"/>
      <c r="AZ112" s="115"/>
      <c r="BA112" s="115"/>
    </row>
    <row r="113" spans="1:54" ht="16.5" customHeight="1" x14ac:dyDescent="0.3">
      <c r="A113" s="232" t="s">
        <v>270</v>
      </c>
      <c r="B113" s="232"/>
      <c r="C113" s="253"/>
      <c r="D113" s="253"/>
      <c r="E113" s="231"/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5" customHeight="1" x14ac:dyDescent="0.3">
      <c r="A114" s="119"/>
      <c r="B114" s="415"/>
      <c r="C114" s="415"/>
      <c r="D114" s="120"/>
      <c r="E114" s="121"/>
      <c r="F114" s="415"/>
      <c r="G114" s="121"/>
      <c r="H114" s="415"/>
      <c r="I114" s="415"/>
      <c r="J114" s="415"/>
      <c r="K114" s="415"/>
      <c r="L114" s="415"/>
      <c r="M114" s="415"/>
      <c r="N114" s="415"/>
      <c r="O114" s="415"/>
      <c r="P114" s="415"/>
      <c r="Q114" s="415"/>
      <c r="R114" s="415"/>
      <c r="S114" s="415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415"/>
      <c r="AP114" s="415"/>
      <c r="AQ114" s="415"/>
      <c r="AR114" s="415"/>
      <c r="AS114" s="415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">
      <c r="A115" s="119"/>
      <c r="B115" s="415"/>
      <c r="C115" s="415"/>
      <c r="D115" s="120"/>
      <c r="E115" s="121"/>
      <c r="F115" s="415"/>
      <c r="G115" s="121"/>
      <c r="H115" s="415"/>
      <c r="I115" s="415"/>
      <c r="J115" s="415"/>
      <c r="K115" s="415"/>
      <c r="L115" s="415"/>
      <c r="M115" s="415"/>
      <c r="N115" s="415"/>
      <c r="O115" s="415"/>
      <c r="P115" s="415"/>
      <c r="Q115" s="415"/>
      <c r="R115" s="415"/>
      <c r="S115" s="415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415"/>
      <c r="AP115" s="415"/>
      <c r="AQ115" s="415"/>
      <c r="AR115" s="415"/>
      <c r="AS115" s="415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.75" x14ac:dyDescent="0.25">
      <c r="A116" s="583" t="s">
        <v>263</v>
      </c>
      <c r="B116" s="584"/>
      <c r="C116" s="415"/>
      <c r="D116" s="120"/>
      <c r="E116" s="121"/>
      <c r="F116" s="415"/>
      <c r="G116" s="121"/>
      <c r="H116" s="415"/>
      <c r="I116" s="415"/>
      <c r="J116" s="415"/>
      <c r="K116" s="415"/>
      <c r="L116" s="415"/>
      <c r="M116" s="415"/>
      <c r="N116" s="415"/>
      <c r="O116" s="415"/>
      <c r="P116" s="415"/>
      <c r="Q116" s="415"/>
      <c r="R116" s="415"/>
      <c r="S116" s="415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415"/>
      <c r="AP116" s="415"/>
      <c r="AQ116" s="415"/>
      <c r="AR116" s="415"/>
      <c r="AS116" s="415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.75" x14ac:dyDescent="0.3">
      <c r="A117" s="119"/>
      <c r="B117" s="415"/>
      <c r="C117" s="415"/>
      <c r="D117" s="120"/>
      <c r="E117" s="121"/>
      <c r="F117" s="415"/>
      <c r="G117" s="121"/>
      <c r="H117" s="415"/>
      <c r="I117" s="415"/>
      <c r="J117" s="415"/>
      <c r="K117" s="415"/>
      <c r="L117" s="415"/>
      <c r="M117" s="415"/>
      <c r="N117" s="415"/>
      <c r="O117" s="415"/>
      <c r="P117" s="415"/>
      <c r="Q117" s="415"/>
      <c r="R117" s="415"/>
      <c r="S117" s="415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415"/>
      <c r="AP117" s="415"/>
      <c r="AQ117" s="415"/>
      <c r="AR117" s="415"/>
      <c r="AS117" s="415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.75" x14ac:dyDescent="0.3">
      <c r="A118" s="585" t="s">
        <v>265</v>
      </c>
      <c r="B118" s="585"/>
      <c r="C118" s="585"/>
      <c r="D118" s="586"/>
      <c r="E118" s="586"/>
      <c r="F118" s="586"/>
      <c r="G118" s="586"/>
      <c r="H118" s="586"/>
      <c r="I118" s="586"/>
      <c r="J118" s="586"/>
      <c r="K118" s="586"/>
      <c r="L118" s="416"/>
      <c r="M118" s="416"/>
      <c r="N118" s="416"/>
      <c r="O118" s="416"/>
      <c r="P118" s="416"/>
      <c r="Q118" s="416"/>
      <c r="R118" s="416"/>
      <c r="S118" s="416"/>
      <c r="T118" s="416"/>
      <c r="U118" s="416"/>
      <c r="V118" s="416"/>
      <c r="W118" s="416"/>
      <c r="X118" s="416"/>
      <c r="Y118" s="416"/>
      <c r="Z118" s="416"/>
      <c r="AA118" s="416"/>
      <c r="AB118" s="416"/>
      <c r="AC118" s="416"/>
      <c r="AD118" s="416"/>
      <c r="AE118" s="416"/>
      <c r="AF118" s="416"/>
      <c r="AG118" s="416"/>
      <c r="AH118" s="416"/>
      <c r="AI118" s="416"/>
      <c r="AJ118" s="416"/>
      <c r="AK118" s="416"/>
      <c r="AL118" s="416"/>
      <c r="AM118" s="416"/>
      <c r="AN118" s="416"/>
      <c r="AO118" s="416"/>
      <c r="AP118" s="416"/>
      <c r="AQ118" s="416"/>
      <c r="AR118" s="416"/>
      <c r="AS118" s="416"/>
      <c r="AT118" s="416"/>
      <c r="AU118" s="416"/>
      <c r="AV118" s="416"/>
      <c r="AW118" s="416"/>
      <c r="AX118" s="416"/>
      <c r="AY118" s="416"/>
      <c r="AZ118" s="115"/>
      <c r="BA118" s="115"/>
    </row>
    <row r="121" spans="1:54" ht="18.75" x14ac:dyDescent="0.3">
      <c r="A121" s="231"/>
      <c r="B121" s="415"/>
      <c r="C121" s="415"/>
      <c r="D121" s="120"/>
      <c r="E121" s="121"/>
      <c r="F121" s="415"/>
      <c r="G121" s="121"/>
      <c r="H121" s="415"/>
      <c r="I121" s="415"/>
      <c r="J121" s="415"/>
      <c r="K121" s="415"/>
      <c r="L121" s="415"/>
      <c r="M121" s="415"/>
      <c r="N121" s="415"/>
      <c r="O121" s="415"/>
      <c r="P121" s="415"/>
      <c r="Q121" s="415"/>
      <c r="R121" s="415"/>
      <c r="S121" s="415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415"/>
      <c r="AP121" s="415"/>
      <c r="AQ121" s="415"/>
      <c r="AR121" s="415"/>
      <c r="AS121" s="415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25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25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25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25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25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25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25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25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25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25">
      <c r="A131" s="104"/>
    </row>
    <row r="132" spans="1:54" x14ac:dyDescent="0.25">
      <c r="A132" s="106"/>
    </row>
    <row r="133" spans="1:54" x14ac:dyDescent="0.25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25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25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25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25">
      <c r="A137" s="104"/>
      <c r="D137" s="107"/>
      <c r="E137" s="108"/>
      <c r="G137" s="108"/>
      <c r="BB137" s="95"/>
    </row>
    <row r="143" spans="1:54" s="103" customFormat="1" ht="49.5" customHeight="1" x14ac:dyDescent="0.25">
      <c r="D143" s="107"/>
      <c r="E143" s="108"/>
      <c r="G143" s="108"/>
      <c r="BB143" s="95"/>
    </row>
  </sheetData>
  <mergeCells count="89">
    <mergeCell ref="BB8:BB10"/>
    <mergeCell ref="E9:E10"/>
    <mergeCell ref="F9:F10"/>
    <mergeCell ref="G9:G10"/>
    <mergeCell ref="A8:A10"/>
    <mergeCell ref="B8:B10"/>
    <mergeCell ref="C8:C10"/>
    <mergeCell ref="D8:D10"/>
    <mergeCell ref="E8:G8"/>
    <mergeCell ref="A7:AO7"/>
    <mergeCell ref="AY1:BB1"/>
    <mergeCell ref="A3:BB3"/>
    <mergeCell ref="A4:BB4"/>
    <mergeCell ref="A5:BB5"/>
    <mergeCell ref="A6:AO6"/>
    <mergeCell ref="A12:C16"/>
    <mergeCell ref="BB12:BB16"/>
    <mergeCell ref="A17:C21"/>
    <mergeCell ref="BB17:BB26"/>
    <mergeCell ref="A22:C26"/>
    <mergeCell ref="W9:Y9"/>
    <mergeCell ref="H8:BA8"/>
    <mergeCell ref="Z9:AD9"/>
    <mergeCell ref="AE9:AI9"/>
    <mergeCell ref="AJ9:AN9"/>
    <mergeCell ref="AO9:AS9"/>
    <mergeCell ref="AT9:AX9"/>
    <mergeCell ref="H9:J9"/>
    <mergeCell ref="K9:M9"/>
    <mergeCell ref="N9:P9"/>
    <mergeCell ref="Q9:S9"/>
    <mergeCell ref="T9:V9"/>
    <mergeCell ref="AY9:BA9"/>
    <mergeCell ref="A27:C31"/>
    <mergeCell ref="A32:BB32"/>
    <mergeCell ref="A33:A37"/>
    <mergeCell ref="B33:B36"/>
    <mergeCell ref="C33:C36"/>
    <mergeCell ref="BB33:BB37"/>
    <mergeCell ref="A38:A42"/>
    <mergeCell ref="B38:B41"/>
    <mergeCell ref="C38:C41"/>
    <mergeCell ref="BB38:BB42"/>
    <mergeCell ref="A43:A47"/>
    <mergeCell ref="B43:B47"/>
    <mergeCell ref="C43:C47"/>
    <mergeCell ref="BB43:BB47"/>
    <mergeCell ref="C66:C70"/>
    <mergeCell ref="BB66:BB70"/>
    <mergeCell ref="A49:A53"/>
    <mergeCell ref="B49:B53"/>
    <mergeCell ref="C49:C53"/>
    <mergeCell ref="BB49:BB53"/>
    <mergeCell ref="A54:BB54"/>
    <mergeCell ref="A55:A59"/>
    <mergeCell ref="B55:B59"/>
    <mergeCell ref="C55:C59"/>
    <mergeCell ref="BB55:BB59"/>
    <mergeCell ref="A60:A64"/>
    <mergeCell ref="B60:B64"/>
    <mergeCell ref="C60:C64"/>
    <mergeCell ref="BB60:BB64"/>
    <mergeCell ref="A65:BB65"/>
    <mergeCell ref="A85:C89"/>
    <mergeCell ref="BB85:BB89"/>
    <mergeCell ref="A71:A74"/>
    <mergeCell ref="B71:B74"/>
    <mergeCell ref="C71:C74"/>
    <mergeCell ref="A75:A78"/>
    <mergeCell ref="B75:B78"/>
    <mergeCell ref="C75:C78"/>
    <mergeCell ref="A79:A82"/>
    <mergeCell ref="B79:B82"/>
    <mergeCell ref="C79:C82"/>
    <mergeCell ref="A83:BB83"/>
    <mergeCell ref="A84:BB84"/>
    <mergeCell ref="A66:A70"/>
    <mergeCell ref="B66:B70"/>
    <mergeCell ref="A90:C94"/>
    <mergeCell ref="BB90:BB94"/>
    <mergeCell ref="A95:C99"/>
    <mergeCell ref="BB95:BB99"/>
    <mergeCell ref="A100:C104"/>
    <mergeCell ref="BB100:BB104"/>
    <mergeCell ref="A105:C108"/>
    <mergeCell ref="A109:BB109"/>
    <mergeCell ref="A111:AY111"/>
    <mergeCell ref="A116:B116"/>
    <mergeCell ref="A118:K118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20</vt:i4>
      </vt:variant>
    </vt:vector>
  </HeadingPairs>
  <TitlesOfParts>
    <vt:vector size="34" baseType="lpstr">
      <vt:lpstr>свод по подпрограммам</vt:lpstr>
      <vt:lpstr>оценка эффективности</vt:lpstr>
      <vt:lpstr>Выполнение работ</vt:lpstr>
      <vt:lpstr>первоначально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финансирование</vt:lpstr>
      <vt:lpstr>Показатели</vt:lpstr>
      <vt:lpstr>Национальные проекты</vt:lpstr>
      <vt:lpstr>апрель!Заголовки_для_печати</vt:lpstr>
      <vt:lpstr>'Выполнение работ'!Заголовки_для_печати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первоначально!Заголовки_для_печати</vt:lpstr>
      <vt:lpstr>февраль!Заголовки_для_печати</vt:lpstr>
      <vt:lpstr>финансирование!Заголовки_для_печати</vt:lpstr>
      <vt:lpstr>январь!Заголовки_для_печати</vt:lpstr>
      <vt:lpstr>апрель!Область_печати</vt:lpstr>
      <vt:lpstr>'Выполнение работ'!Область_печати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первоначально!Область_печати</vt:lpstr>
      <vt:lpstr>февраль!Область_печати</vt:lpstr>
      <vt:lpstr>финансирование!Область_печати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2020-02-12T05:37:26Z</cp:lastPrinted>
  <dcterms:created xsi:type="dcterms:W3CDTF">2011-05-17T05:04:33Z</dcterms:created>
  <dcterms:modified xsi:type="dcterms:W3CDTF">2021-09-22T06:40:41Z</dcterms:modified>
</cp:coreProperties>
</file>